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4615" windowHeight="11955"/>
  </bookViews>
  <sheets>
    <sheet name="Rekapitulace stavby" sheetId="1" r:id="rId1"/>
    <sheet name="A - Stavební část - V1" sheetId="2" r:id="rId2"/>
    <sheet name="B - ZTI" sheetId="3" r:id="rId3"/>
    <sheet name="C - Elektročást - silnoproud" sheetId="4" r:id="rId4"/>
    <sheet name="D - Elektročást - slaboproud" sheetId="5" r:id="rId5"/>
    <sheet name="E - VZT" sheetId="6" r:id="rId6"/>
    <sheet name="F - VRN" sheetId="7" r:id="rId7"/>
  </sheets>
  <definedNames>
    <definedName name="_xlnm._FilterDatabase" localSheetId="1" hidden="1">'A - Stavební část - V1'!$C$142:$K$1239</definedName>
    <definedName name="_xlnm._FilterDatabase" localSheetId="2" hidden="1">'B - ZTI'!$C$123:$K$310</definedName>
    <definedName name="_xlnm._FilterDatabase" localSheetId="3" hidden="1">'C - Elektročást - silnoproud'!$C$116:$K$119</definedName>
    <definedName name="_xlnm._FilterDatabase" localSheetId="4" hidden="1">'D - Elektročást - slaboproud'!$C$116:$K$119</definedName>
    <definedName name="_xlnm._FilterDatabase" localSheetId="5" hidden="1">'E - VZT'!$C$116:$K$119</definedName>
    <definedName name="_xlnm._FilterDatabase" localSheetId="6" hidden="1">'F - VRN'!$C$122:$K$163</definedName>
    <definedName name="_xlnm.Print_Titles" localSheetId="1">'A - Stavební část - V1'!$142:$142</definedName>
    <definedName name="_xlnm.Print_Titles" localSheetId="2">'B - ZTI'!$123:$123</definedName>
    <definedName name="_xlnm.Print_Titles" localSheetId="3">'C - Elektročást - silnoproud'!$116:$116</definedName>
    <definedName name="_xlnm.Print_Titles" localSheetId="4">'D - Elektročást - slaboproud'!$116:$116</definedName>
    <definedName name="_xlnm.Print_Titles" localSheetId="5">'E - VZT'!$116:$116</definedName>
    <definedName name="_xlnm.Print_Titles" localSheetId="6">'F - VRN'!$122:$122</definedName>
    <definedName name="_xlnm.Print_Titles" localSheetId="0">'Rekapitulace stavby'!$92:$92</definedName>
    <definedName name="_xlnm.Print_Area" localSheetId="1">'A - Stavební část - V1'!$C$82:$J$124,'A - Stavební část - V1'!$C$130:$K$1239</definedName>
    <definedName name="_xlnm.Print_Area" localSheetId="2">'B - ZTI'!$C$82:$J$105,'B - ZTI'!$C$111:$K$310</definedName>
    <definedName name="_xlnm.Print_Area" localSheetId="3">'C - Elektročást - silnoproud'!$C$82:$J$98,'C - Elektročást - silnoproud'!$C$104:$K$119</definedName>
    <definedName name="_xlnm.Print_Area" localSheetId="4">'D - Elektročást - slaboproud'!$C$82:$J$98,'D - Elektročást - slaboproud'!$C$104:$K$119</definedName>
    <definedName name="_xlnm.Print_Area" localSheetId="5">'E - VZT'!$C$82:$J$98,'E - VZT'!$C$104:$K$119</definedName>
    <definedName name="_xlnm.Print_Area" localSheetId="6">'F - VRN'!$C$82:$J$104,'F - VRN'!$C$110:$K$163</definedName>
    <definedName name="_xlnm.Print_Area" localSheetId="0">'Rekapitulace stavby'!$D$4:$AO$76,'Rekapitulace stavby'!$C$82:$AQ$101</definedName>
  </definedNames>
  <calcPr calcId="145621" calcMode="manual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161" i="7"/>
  <c r="BH161" i="7"/>
  <c r="BG161" i="7"/>
  <c r="BF161" i="7"/>
  <c r="T161" i="7"/>
  <c r="R161" i="7"/>
  <c r="P161" i="7"/>
  <c r="BK161" i="7"/>
  <c r="J161" i="7"/>
  <c r="BE161" i="7"/>
  <c r="BI158" i="7"/>
  <c r="BH158" i="7"/>
  <c r="BG158" i="7"/>
  <c r="BF158" i="7"/>
  <c r="T158" i="7"/>
  <c r="T157" i="7" s="1"/>
  <c r="R158" i="7"/>
  <c r="R157" i="7"/>
  <c r="P158" i="7"/>
  <c r="P157" i="7" s="1"/>
  <c r="BK158" i="7"/>
  <c r="BK157" i="7"/>
  <c r="J157" i="7" s="1"/>
  <c r="J103" i="7" s="1"/>
  <c r="J158" i="7"/>
  <c r="BE158" i="7"/>
  <c r="BI156" i="7"/>
  <c r="BH156" i="7"/>
  <c r="BG156" i="7"/>
  <c r="BF156" i="7"/>
  <c r="T156" i="7"/>
  <c r="T155" i="7" s="1"/>
  <c r="R156" i="7"/>
  <c r="R155" i="7"/>
  <c r="P156" i="7"/>
  <c r="P155" i="7" s="1"/>
  <c r="BK156" i="7"/>
  <c r="BK155" i="7"/>
  <c r="J155" i="7" s="1"/>
  <c r="J102" i="7" s="1"/>
  <c r="J156" i="7"/>
  <c r="BE156" i="7"/>
  <c r="BI154" i="7"/>
  <c r="BH154" i="7"/>
  <c r="BG154" i="7"/>
  <c r="BF154" i="7"/>
  <c r="T154" i="7"/>
  <c r="R154" i="7"/>
  <c r="P154" i="7"/>
  <c r="BK154" i="7"/>
  <c r="J154" i="7"/>
  <c r="BE154" i="7" s="1"/>
  <c r="BI153" i="7"/>
  <c r="BH153" i="7"/>
  <c r="BG153" i="7"/>
  <c r="BF153" i="7"/>
  <c r="T153" i="7"/>
  <c r="R153" i="7"/>
  <c r="P153" i="7"/>
  <c r="BK153" i="7"/>
  <c r="J153" i="7"/>
  <c r="BE153" i="7"/>
  <c r="BI152" i="7"/>
  <c r="BH152" i="7"/>
  <c r="BG152" i="7"/>
  <c r="BF152" i="7"/>
  <c r="T152" i="7"/>
  <c r="T151" i="7" s="1"/>
  <c r="R152" i="7"/>
  <c r="R151" i="7"/>
  <c r="P152" i="7"/>
  <c r="P151" i="7" s="1"/>
  <c r="BK152" i="7"/>
  <c r="BK151" i="7"/>
  <c r="J151" i="7" s="1"/>
  <c r="J101" i="7" s="1"/>
  <c r="J152" i="7"/>
  <c r="BE152" i="7"/>
  <c r="BI150" i="7"/>
  <c r="BH150" i="7"/>
  <c r="BG150" i="7"/>
  <c r="BF150" i="7"/>
  <c r="T150" i="7"/>
  <c r="R150" i="7"/>
  <c r="P150" i="7"/>
  <c r="BK150" i="7"/>
  <c r="J150" i="7"/>
  <c r="BE150" i="7" s="1"/>
  <c r="BI146" i="7"/>
  <c r="BH146" i="7"/>
  <c r="BG146" i="7"/>
  <c r="BF146" i="7"/>
  <c r="T146" i="7"/>
  <c r="R146" i="7"/>
  <c r="P146" i="7"/>
  <c r="BK146" i="7"/>
  <c r="J146" i="7"/>
  <c r="BE146" i="7"/>
  <c r="BI143" i="7"/>
  <c r="BH143" i="7"/>
  <c r="BG143" i="7"/>
  <c r="BF143" i="7"/>
  <c r="T143" i="7"/>
  <c r="T142" i="7" s="1"/>
  <c r="R143" i="7"/>
  <c r="R142" i="7"/>
  <c r="P143" i="7"/>
  <c r="P142" i="7" s="1"/>
  <c r="BK143" i="7"/>
  <c r="BK142" i="7"/>
  <c r="J142" i="7" s="1"/>
  <c r="J100" i="7" s="1"/>
  <c r="J143" i="7"/>
  <c r="BE143" i="7"/>
  <c r="BI139" i="7"/>
  <c r="BH139" i="7"/>
  <c r="BG139" i="7"/>
  <c r="BF139" i="7"/>
  <c r="T139" i="7"/>
  <c r="R139" i="7"/>
  <c r="P139" i="7"/>
  <c r="BK139" i="7"/>
  <c r="J139" i="7"/>
  <c r="BE139" i="7" s="1"/>
  <c r="BI135" i="7"/>
  <c r="BH135" i="7"/>
  <c r="BG135" i="7"/>
  <c r="BF135" i="7"/>
  <c r="T135" i="7"/>
  <c r="R135" i="7"/>
  <c r="P135" i="7"/>
  <c r="BK135" i="7"/>
  <c r="J135" i="7"/>
  <c r="BE135" i="7"/>
  <c r="BI131" i="7"/>
  <c r="BH131" i="7"/>
  <c r="BG131" i="7"/>
  <c r="BF131" i="7"/>
  <c r="T131" i="7"/>
  <c r="R131" i="7"/>
  <c r="P131" i="7"/>
  <c r="BK131" i="7"/>
  <c r="J131" i="7"/>
  <c r="BE131" i="7" s="1"/>
  <c r="BI128" i="7"/>
  <c r="BH128" i="7"/>
  <c r="BG128" i="7"/>
  <c r="BF128" i="7"/>
  <c r="T128" i="7"/>
  <c r="T127" i="7"/>
  <c r="R128" i="7"/>
  <c r="R127" i="7" s="1"/>
  <c r="P128" i="7"/>
  <c r="P127" i="7"/>
  <c r="BK128" i="7"/>
  <c r="BK127" i="7" s="1"/>
  <c r="J127" i="7" s="1"/>
  <c r="J99" i="7" s="1"/>
  <c r="J128" i="7"/>
  <c r="BE128" i="7" s="1"/>
  <c r="BI126" i="7"/>
  <c r="F37" i="7"/>
  <c r="BD100" i="1" s="1"/>
  <c r="BH126" i="7"/>
  <c r="F36" i="7"/>
  <c r="BC100" i="1"/>
  <c r="BG126" i="7"/>
  <c r="F35" i="7" s="1"/>
  <c r="BB100" i="1" s="1"/>
  <c r="BF126" i="7"/>
  <c r="F34" i="7" s="1"/>
  <c r="BA100" i="1" s="1"/>
  <c r="T126" i="7"/>
  <c r="T125" i="7" s="1"/>
  <c r="T124" i="7" s="1"/>
  <c r="T123" i="7" s="1"/>
  <c r="R126" i="7"/>
  <c r="R125" i="7" s="1"/>
  <c r="P126" i="7"/>
  <c r="P125" i="7" s="1"/>
  <c r="P124" i="7" s="1"/>
  <c r="P123" i="7" s="1"/>
  <c r="AU100" i="1" s="1"/>
  <c r="BK126" i="7"/>
  <c r="BK125" i="7"/>
  <c r="BK124" i="7" s="1"/>
  <c r="J125" i="7"/>
  <c r="J98" i="7" s="1"/>
  <c r="J126" i="7"/>
  <c r="BE126" i="7" s="1"/>
  <c r="J120" i="7"/>
  <c r="J119" i="7"/>
  <c r="F119" i="7"/>
  <c r="F117" i="7"/>
  <c r="E115" i="7"/>
  <c r="J92" i="7"/>
  <c r="J91" i="7"/>
  <c r="F91" i="7"/>
  <c r="F89" i="7"/>
  <c r="E87" i="7"/>
  <c r="J18" i="7"/>
  <c r="E18" i="7"/>
  <c r="F92" i="7" s="1"/>
  <c r="J17" i="7"/>
  <c r="J12" i="7"/>
  <c r="J89" i="7" s="1"/>
  <c r="E7" i="7"/>
  <c r="E85" i="7" s="1"/>
  <c r="E113" i="7"/>
  <c r="J37" i="6"/>
  <c r="J36" i="6"/>
  <c r="AY99" i="1"/>
  <c r="J35" i="6"/>
  <c r="AX99" i="1" s="1"/>
  <c r="BI119" i="6"/>
  <c r="F37" i="6"/>
  <c r="BD99" i="1" s="1"/>
  <c r="BH119" i="6"/>
  <c r="F36" i="6"/>
  <c r="BC99" i="1"/>
  <c r="BG119" i="6"/>
  <c r="F35" i="6" s="1"/>
  <c r="BB99" i="1" s="1"/>
  <c r="BF119" i="6"/>
  <c r="F34" i="6" s="1"/>
  <c r="BA99" i="1" s="1"/>
  <c r="T119" i="6"/>
  <c r="T118" i="6" s="1"/>
  <c r="T117" i="6" s="1"/>
  <c r="R119" i="6"/>
  <c r="R118" i="6" s="1"/>
  <c r="R117" i="6" s="1"/>
  <c r="P119" i="6"/>
  <c r="P118" i="6"/>
  <c r="P117" i="6" s="1"/>
  <c r="AU99" i="1" s="1"/>
  <c r="BK119" i="6"/>
  <c r="BK118" i="6"/>
  <c r="BK117" i="6" s="1"/>
  <c r="J117" i="6" s="1"/>
  <c r="J119" i="6"/>
  <c r="BE119" i="6"/>
  <c r="F33" i="6" s="1"/>
  <c r="AZ99" i="1" s="1"/>
  <c r="J114" i="6"/>
  <c r="J113" i="6"/>
  <c r="F113" i="6"/>
  <c r="F111" i="6"/>
  <c r="E109" i="6"/>
  <c r="J92" i="6"/>
  <c r="J91" i="6"/>
  <c r="F91" i="6"/>
  <c r="F89" i="6"/>
  <c r="E87" i="6"/>
  <c r="J18" i="6"/>
  <c r="E18" i="6"/>
  <c r="F114" i="6"/>
  <c r="F92" i="6"/>
  <c r="J17" i="6"/>
  <c r="J12" i="6"/>
  <c r="J111" i="6"/>
  <c r="J89" i="6"/>
  <c r="E7" i="6"/>
  <c r="E107" i="6" s="1"/>
  <c r="E85" i="6"/>
  <c r="J37" i="5"/>
  <c r="J36" i="5"/>
  <c r="AY98" i="1" s="1"/>
  <c r="J35" i="5"/>
  <c r="AX98" i="1"/>
  <c r="BI119" i="5"/>
  <c r="F37" i="5" s="1"/>
  <c r="BD98" i="1" s="1"/>
  <c r="BH119" i="5"/>
  <c r="F36" i="5" s="1"/>
  <c r="BC98" i="1" s="1"/>
  <c r="BG119" i="5"/>
  <c r="F35" i="5"/>
  <c r="BB98" i="1" s="1"/>
  <c r="BF119" i="5"/>
  <c r="J34" i="5"/>
  <c r="AW98" i="1"/>
  <c r="F34" i="5"/>
  <c r="BA98" i="1" s="1"/>
  <c r="T119" i="5"/>
  <c r="T118" i="5"/>
  <c r="T117" i="5" s="1"/>
  <c r="R119" i="5"/>
  <c r="R118" i="5"/>
  <c r="R117" i="5"/>
  <c r="P119" i="5"/>
  <c r="P118" i="5" s="1"/>
  <c r="P117" i="5" s="1"/>
  <c r="AU98" i="1" s="1"/>
  <c r="BK119" i="5"/>
  <c r="BK118" i="5" s="1"/>
  <c r="J119" i="5"/>
  <c r="BE119" i="5"/>
  <c r="F33" i="5" s="1"/>
  <c r="AZ98" i="1" s="1"/>
  <c r="J33" i="5"/>
  <c r="AV98" i="1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 s="1"/>
  <c r="E107" i="5"/>
  <c r="J37" i="4"/>
  <c r="J36" i="4"/>
  <c r="AY97" i="1"/>
  <c r="J35" i="4"/>
  <c r="AX97" i="1"/>
  <c r="BI119" i="4"/>
  <c r="F37" i="4"/>
  <c r="BD97" i="1" s="1"/>
  <c r="BH119" i="4"/>
  <c r="F36" i="4"/>
  <c r="BC97" i="1"/>
  <c r="BG119" i="4"/>
  <c r="F35" i="4"/>
  <c r="BB97" i="1"/>
  <c r="BF119" i="4"/>
  <c r="F34" i="4" s="1"/>
  <c r="BA97" i="1" s="1"/>
  <c r="T119" i="4"/>
  <c r="T118" i="4"/>
  <c r="T117" i="4"/>
  <c r="R119" i="4"/>
  <c r="R118" i="4" s="1"/>
  <c r="R117" i="4" s="1"/>
  <c r="P119" i="4"/>
  <c r="P118" i="4"/>
  <c r="P117" i="4" s="1"/>
  <c r="AU97" i="1" s="1"/>
  <c r="BK119" i="4"/>
  <c r="BK118" i="4"/>
  <c r="BK117" i="4" s="1"/>
  <c r="J117" i="4" s="1"/>
  <c r="J119" i="4"/>
  <c r="BE119" i="4"/>
  <c r="F33" i="4" s="1"/>
  <c r="AZ97" i="1" s="1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/>
  <c r="F92" i="4"/>
  <c r="J17" i="4"/>
  <c r="J12" i="4"/>
  <c r="J111" i="4"/>
  <c r="J89" i="4"/>
  <c r="E7" i="4"/>
  <c r="E107" i="4"/>
  <c r="E85" i="4"/>
  <c r="J37" i="3"/>
  <c r="J36" i="3"/>
  <c r="AY96" i="1"/>
  <c r="J35" i="3"/>
  <c r="AX96" i="1"/>
  <c r="BI310" i="3"/>
  <c r="BH310" i="3"/>
  <c r="BG310" i="3"/>
  <c r="BF310" i="3"/>
  <c r="T310" i="3"/>
  <c r="R310" i="3"/>
  <c r="P310" i="3"/>
  <c r="BK310" i="3"/>
  <c r="J310" i="3"/>
  <c r="BE310" i="3"/>
  <c r="BI309" i="3"/>
  <c r="BH309" i="3"/>
  <c r="BG309" i="3"/>
  <c r="BF309" i="3"/>
  <c r="T309" i="3"/>
  <c r="R309" i="3"/>
  <c r="P309" i="3"/>
  <c r="BK309" i="3"/>
  <c r="J309" i="3"/>
  <c r="BE309" i="3"/>
  <c r="BI308" i="3"/>
  <c r="BH308" i="3"/>
  <c r="BG308" i="3"/>
  <c r="BF308" i="3"/>
  <c r="T308" i="3"/>
  <c r="R308" i="3"/>
  <c r="P308" i="3"/>
  <c r="P305" i="3" s="1"/>
  <c r="BK308" i="3"/>
  <c r="J308" i="3"/>
  <c r="BE308" i="3"/>
  <c r="BI307" i="3"/>
  <c r="BH307" i="3"/>
  <c r="BG307" i="3"/>
  <c r="BF307" i="3"/>
  <c r="T307" i="3"/>
  <c r="T305" i="3" s="1"/>
  <c r="R307" i="3"/>
  <c r="P307" i="3"/>
  <c r="BK307" i="3"/>
  <c r="J307" i="3"/>
  <c r="BE307" i="3"/>
  <c r="BI306" i="3"/>
  <c r="BH306" i="3"/>
  <c r="BG306" i="3"/>
  <c r="BF306" i="3"/>
  <c r="T306" i="3"/>
  <c r="R306" i="3"/>
  <c r="R305" i="3"/>
  <c r="P306" i="3"/>
  <c r="BK306" i="3"/>
  <c r="BK305" i="3"/>
  <c r="J305" i="3" s="1"/>
  <c r="J104" i="3" s="1"/>
  <c r="J306" i="3"/>
  <c r="BE306" i="3"/>
  <c r="BI304" i="3"/>
  <c r="BH304" i="3"/>
  <c r="BG304" i="3"/>
  <c r="BF304" i="3"/>
  <c r="T304" i="3"/>
  <c r="R304" i="3"/>
  <c r="P304" i="3"/>
  <c r="BK304" i="3"/>
  <c r="J304" i="3"/>
  <c r="BE304" i="3"/>
  <c r="BI301" i="3"/>
  <c r="BH301" i="3"/>
  <c r="BG301" i="3"/>
  <c r="BF301" i="3"/>
  <c r="T301" i="3"/>
  <c r="R301" i="3"/>
  <c r="P301" i="3"/>
  <c r="BK301" i="3"/>
  <c r="J301" i="3"/>
  <c r="BE301" i="3"/>
  <c r="BI300" i="3"/>
  <c r="BH300" i="3"/>
  <c r="BG300" i="3"/>
  <c r="BF300" i="3"/>
  <c r="T300" i="3"/>
  <c r="R300" i="3"/>
  <c r="P300" i="3"/>
  <c r="BK300" i="3"/>
  <c r="J300" i="3"/>
  <c r="BE300" i="3"/>
  <c r="BI299" i="3"/>
  <c r="BH299" i="3"/>
  <c r="BG299" i="3"/>
  <c r="BF299" i="3"/>
  <c r="T299" i="3"/>
  <c r="R299" i="3"/>
  <c r="P299" i="3"/>
  <c r="BK299" i="3"/>
  <c r="J299" i="3"/>
  <c r="BE299" i="3"/>
  <c r="BI298" i="3"/>
  <c r="BH298" i="3"/>
  <c r="BG298" i="3"/>
  <c r="BF298" i="3"/>
  <c r="T298" i="3"/>
  <c r="R298" i="3"/>
  <c r="P298" i="3"/>
  <c r="BK298" i="3"/>
  <c r="J298" i="3"/>
  <c r="BE298" i="3"/>
  <c r="BI297" i="3"/>
  <c r="BH297" i="3"/>
  <c r="BG297" i="3"/>
  <c r="BF297" i="3"/>
  <c r="T297" i="3"/>
  <c r="R297" i="3"/>
  <c r="P297" i="3"/>
  <c r="BK297" i="3"/>
  <c r="J297" i="3"/>
  <c r="BE297" i="3"/>
  <c r="BI287" i="3"/>
  <c r="BH287" i="3"/>
  <c r="BG287" i="3"/>
  <c r="BF287" i="3"/>
  <c r="T287" i="3"/>
  <c r="R287" i="3"/>
  <c r="P287" i="3"/>
  <c r="BK287" i="3"/>
  <c r="J287" i="3"/>
  <c r="BE287" i="3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8" i="3"/>
  <c r="BH278" i="3"/>
  <c r="BG278" i="3"/>
  <c r="BF278" i="3"/>
  <c r="T278" i="3"/>
  <c r="R278" i="3"/>
  <c r="P278" i="3"/>
  <c r="BK278" i="3"/>
  <c r="J278" i="3"/>
  <c r="BE278" i="3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59" i="3"/>
  <c r="BH259" i="3"/>
  <c r="BG259" i="3"/>
  <c r="BF259" i="3"/>
  <c r="T259" i="3"/>
  <c r="R259" i="3"/>
  <c r="P259" i="3"/>
  <c r="BK259" i="3"/>
  <c r="J259" i="3"/>
  <c r="BE259" i="3"/>
  <c r="BI258" i="3"/>
  <c r="BH258" i="3"/>
  <c r="BG258" i="3"/>
  <c r="BF258" i="3"/>
  <c r="T258" i="3"/>
  <c r="R258" i="3"/>
  <c r="R255" i="3" s="1"/>
  <c r="P258" i="3"/>
  <c r="BK258" i="3"/>
  <c r="J258" i="3"/>
  <c r="BE258" i="3"/>
  <c r="BI257" i="3"/>
  <c r="BH257" i="3"/>
  <c r="BG257" i="3"/>
  <c r="BF257" i="3"/>
  <c r="T257" i="3"/>
  <c r="R257" i="3"/>
  <c r="P257" i="3"/>
  <c r="BK257" i="3"/>
  <c r="BK255" i="3" s="1"/>
  <c r="J255" i="3" s="1"/>
  <c r="J103" i="3" s="1"/>
  <c r="J257" i="3"/>
  <c r="BE257" i="3"/>
  <c r="BI256" i="3"/>
  <c r="BH256" i="3"/>
  <c r="BG256" i="3"/>
  <c r="BF256" i="3"/>
  <c r="T256" i="3"/>
  <c r="T255" i="3"/>
  <c r="R256" i="3"/>
  <c r="P256" i="3"/>
  <c r="P255" i="3"/>
  <c r="BK256" i="3"/>
  <c r="J256" i="3"/>
  <c r="BE256" i="3" s="1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7" i="3"/>
  <c r="BH247" i="3"/>
  <c r="BG247" i="3"/>
  <c r="BF247" i="3"/>
  <c r="T247" i="3"/>
  <c r="R247" i="3"/>
  <c r="P247" i="3"/>
  <c r="BK247" i="3"/>
  <c r="J247" i="3"/>
  <c r="BE247" i="3"/>
  <c r="BI244" i="3"/>
  <c r="BH244" i="3"/>
  <c r="BG244" i="3"/>
  <c r="BF244" i="3"/>
  <c r="T244" i="3"/>
  <c r="R244" i="3"/>
  <c r="P244" i="3"/>
  <c r="BK244" i="3"/>
  <c r="J244" i="3"/>
  <c r="BE244" i="3"/>
  <c r="BI241" i="3"/>
  <c r="BH241" i="3"/>
  <c r="BG241" i="3"/>
  <c r="BF241" i="3"/>
  <c r="T241" i="3"/>
  <c r="R241" i="3"/>
  <c r="P241" i="3"/>
  <c r="BK241" i="3"/>
  <c r="J241" i="3"/>
  <c r="BE241" i="3"/>
  <c r="BI238" i="3"/>
  <c r="BH238" i="3"/>
  <c r="BG238" i="3"/>
  <c r="BF238" i="3"/>
  <c r="T238" i="3"/>
  <c r="R238" i="3"/>
  <c r="P238" i="3"/>
  <c r="BK238" i="3"/>
  <c r="J238" i="3"/>
  <c r="BE238" i="3"/>
  <c r="BI235" i="3"/>
  <c r="BH235" i="3"/>
  <c r="BG235" i="3"/>
  <c r="BF235" i="3"/>
  <c r="T235" i="3"/>
  <c r="R235" i="3"/>
  <c r="P235" i="3"/>
  <c r="BK235" i="3"/>
  <c r="J235" i="3"/>
  <c r="BE235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29" i="3"/>
  <c r="BH229" i="3"/>
  <c r="BG229" i="3"/>
  <c r="BF229" i="3"/>
  <c r="T229" i="3"/>
  <c r="R229" i="3"/>
  <c r="P229" i="3"/>
  <c r="BK229" i="3"/>
  <c r="J229" i="3"/>
  <c r="BE229" i="3"/>
  <c r="BI221" i="3"/>
  <c r="BH221" i="3"/>
  <c r="BG221" i="3"/>
  <c r="BF221" i="3"/>
  <c r="T221" i="3"/>
  <c r="R221" i="3"/>
  <c r="P221" i="3"/>
  <c r="BK221" i="3"/>
  <c r="J221" i="3"/>
  <c r="BE221" i="3"/>
  <c r="BI213" i="3"/>
  <c r="BH213" i="3"/>
  <c r="BG213" i="3"/>
  <c r="BF213" i="3"/>
  <c r="T213" i="3"/>
  <c r="R213" i="3"/>
  <c r="P213" i="3"/>
  <c r="BK213" i="3"/>
  <c r="J213" i="3"/>
  <c r="BE213" i="3"/>
  <c r="BI209" i="3"/>
  <c r="BH209" i="3"/>
  <c r="BG209" i="3"/>
  <c r="BF209" i="3"/>
  <c r="T209" i="3"/>
  <c r="R209" i="3"/>
  <c r="P209" i="3"/>
  <c r="BK209" i="3"/>
  <c r="J209" i="3"/>
  <c r="BE209" i="3"/>
  <c r="BI202" i="3"/>
  <c r="BH202" i="3"/>
  <c r="BG202" i="3"/>
  <c r="BF202" i="3"/>
  <c r="T202" i="3"/>
  <c r="R202" i="3"/>
  <c r="P202" i="3"/>
  <c r="BK202" i="3"/>
  <c r="J202" i="3"/>
  <c r="BE202" i="3"/>
  <c r="BI195" i="3"/>
  <c r="BH195" i="3"/>
  <c r="BG195" i="3"/>
  <c r="BF195" i="3"/>
  <c r="T195" i="3"/>
  <c r="R195" i="3"/>
  <c r="P195" i="3"/>
  <c r="BK195" i="3"/>
  <c r="J195" i="3"/>
  <c r="BE195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7" i="3"/>
  <c r="BH187" i="3"/>
  <c r="BG187" i="3"/>
  <c r="BF187" i="3"/>
  <c r="T187" i="3"/>
  <c r="R187" i="3"/>
  <c r="R182" i="3" s="1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BK182" i="3" s="1"/>
  <c r="J182" i="3" s="1"/>
  <c r="J102" i="3" s="1"/>
  <c r="J186" i="3"/>
  <c r="BE186" i="3"/>
  <c r="BI183" i="3"/>
  <c r="BH183" i="3"/>
  <c r="BG183" i="3"/>
  <c r="BF183" i="3"/>
  <c r="T183" i="3"/>
  <c r="T182" i="3"/>
  <c r="R183" i="3"/>
  <c r="P183" i="3"/>
  <c r="P182" i="3"/>
  <c r="BK183" i="3"/>
  <c r="J183" i="3"/>
  <c r="BE183" i="3" s="1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2" i="3"/>
  <c r="BH172" i="3"/>
  <c r="BG172" i="3"/>
  <c r="BF172" i="3"/>
  <c r="T172" i="3"/>
  <c r="R172" i="3"/>
  <c r="P172" i="3"/>
  <c r="BK172" i="3"/>
  <c r="J172" i="3"/>
  <c r="BE172" i="3"/>
  <c r="BI169" i="3"/>
  <c r="BH169" i="3"/>
  <c r="BG169" i="3"/>
  <c r="BF169" i="3"/>
  <c r="T169" i="3"/>
  <c r="R169" i="3"/>
  <c r="P169" i="3"/>
  <c r="BK169" i="3"/>
  <c r="J169" i="3"/>
  <c r="BE169" i="3"/>
  <c r="BI166" i="3"/>
  <c r="BH166" i="3"/>
  <c r="BG166" i="3"/>
  <c r="BF166" i="3"/>
  <c r="T166" i="3"/>
  <c r="R166" i="3"/>
  <c r="P166" i="3"/>
  <c r="BK166" i="3"/>
  <c r="J166" i="3"/>
  <c r="BE166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5" i="3"/>
  <c r="BH155" i="3"/>
  <c r="BG155" i="3"/>
  <c r="BF155" i="3"/>
  <c r="T155" i="3"/>
  <c r="R155" i="3"/>
  <c r="P155" i="3"/>
  <c r="BK155" i="3"/>
  <c r="J155" i="3"/>
  <c r="BE155" i="3"/>
  <c r="BI151" i="3"/>
  <c r="BH151" i="3"/>
  <c r="BG151" i="3"/>
  <c r="BF151" i="3"/>
  <c r="T151" i="3"/>
  <c r="R151" i="3"/>
  <c r="P151" i="3"/>
  <c r="BK151" i="3"/>
  <c r="J151" i="3"/>
  <c r="BE151" i="3"/>
  <c r="BI147" i="3"/>
  <c r="BH147" i="3"/>
  <c r="BG147" i="3"/>
  <c r="BF147" i="3"/>
  <c r="T147" i="3"/>
  <c r="T146" i="3"/>
  <c r="T145" i="3" s="1"/>
  <c r="R147" i="3"/>
  <c r="R146" i="3" s="1"/>
  <c r="P147" i="3"/>
  <c r="P146" i="3"/>
  <c r="BK147" i="3"/>
  <c r="BK146" i="3" s="1"/>
  <c r="J147" i="3"/>
  <c r="BE147" i="3"/>
  <c r="BI144" i="3"/>
  <c r="BH144" i="3"/>
  <c r="BG144" i="3"/>
  <c r="BF144" i="3"/>
  <c r="T144" i="3"/>
  <c r="R144" i="3"/>
  <c r="P144" i="3"/>
  <c r="BK144" i="3"/>
  <c r="J144" i="3"/>
  <c r="BE144" i="3"/>
  <c r="BI141" i="3"/>
  <c r="BH141" i="3"/>
  <c r="BG141" i="3"/>
  <c r="BF141" i="3"/>
  <c r="T141" i="3"/>
  <c r="R141" i="3"/>
  <c r="R138" i="3" s="1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BK138" i="3" s="1"/>
  <c r="J138" i="3" s="1"/>
  <c r="J99" i="3" s="1"/>
  <c r="J140" i="3"/>
  <c r="BE140" i="3"/>
  <c r="BI139" i="3"/>
  <c r="BH139" i="3"/>
  <c r="BG139" i="3"/>
  <c r="BF139" i="3"/>
  <c r="T139" i="3"/>
  <c r="T138" i="3"/>
  <c r="R139" i="3"/>
  <c r="P139" i="3"/>
  <c r="P138" i="3"/>
  <c r="BK139" i="3"/>
  <c r="J139" i="3"/>
  <c r="BE139" i="3" s="1"/>
  <c r="BI127" i="3"/>
  <c r="F37" i="3"/>
  <c r="BD96" i="1" s="1"/>
  <c r="BH127" i="3"/>
  <c r="F36" i="3" s="1"/>
  <c r="BC96" i="1" s="1"/>
  <c r="BG127" i="3"/>
  <c r="F35" i="3"/>
  <c r="BB96" i="1" s="1"/>
  <c r="BF127" i="3"/>
  <c r="F34" i="3" s="1"/>
  <c r="BA96" i="1" s="1"/>
  <c r="T127" i="3"/>
  <c r="T126" i="3"/>
  <c r="T125" i="3" s="1"/>
  <c r="R127" i="3"/>
  <c r="R126" i="3"/>
  <c r="P127" i="3"/>
  <c r="P126" i="3"/>
  <c r="P125" i="3" s="1"/>
  <c r="BK127" i="3"/>
  <c r="BK126" i="3" s="1"/>
  <c r="J127" i="3"/>
  <c r="BE127" i="3" s="1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14" i="3"/>
  <c r="E85" i="3"/>
  <c r="J37" i="2"/>
  <c r="J36" i="2"/>
  <c r="AY95" i="1"/>
  <c r="J35" i="2"/>
  <c r="AX95" i="1"/>
  <c r="BI1239" i="2"/>
  <c r="BH1239" i="2"/>
  <c r="BG1239" i="2"/>
  <c r="BF1239" i="2"/>
  <c r="T1239" i="2"/>
  <c r="R1239" i="2"/>
  <c r="P1239" i="2"/>
  <c r="BK1239" i="2"/>
  <c r="J1239" i="2"/>
  <c r="BE1239" i="2"/>
  <c r="BI1238" i="2"/>
  <c r="BH1238" i="2"/>
  <c r="BG1238" i="2"/>
  <c r="BF1238" i="2"/>
  <c r="T1238" i="2"/>
  <c r="T1237" i="2"/>
  <c r="R1238" i="2"/>
  <c r="R1237" i="2"/>
  <c r="P1238" i="2"/>
  <c r="P1237" i="2"/>
  <c r="BK1238" i="2"/>
  <c r="BK1237" i="2"/>
  <c r="J1237" i="2" s="1"/>
  <c r="J123" i="2" s="1"/>
  <c r="J1238" i="2"/>
  <c r="BE1238" i="2" s="1"/>
  <c r="BI1235" i="2"/>
  <c r="BH1235" i="2"/>
  <c r="BG1235" i="2"/>
  <c r="BF1235" i="2"/>
  <c r="T1235" i="2"/>
  <c r="R1235" i="2"/>
  <c r="P1235" i="2"/>
  <c r="BK1235" i="2"/>
  <c r="BK1226" i="2" s="1"/>
  <c r="J1226" i="2" s="1"/>
  <c r="J122" i="2" s="1"/>
  <c r="J1235" i="2"/>
  <c r="BE1235" i="2"/>
  <c r="BI1227" i="2"/>
  <c r="BH1227" i="2"/>
  <c r="BG1227" i="2"/>
  <c r="BF1227" i="2"/>
  <c r="T1227" i="2"/>
  <c r="T1226" i="2"/>
  <c r="R1227" i="2"/>
  <c r="R1226" i="2"/>
  <c r="P1227" i="2"/>
  <c r="P1226" i="2"/>
  <c r="BK1227" i="2"/>
  <c r="J1227" i="2"/>
  <c r="BE1227" i="2" s="1"/>
  <c r="BI1225" i="2"/>
  <c r="BH1225" i="2"/>
  <c r="BG1225" i="2"/>
  <c r="BF1225" i="2"/>
  <c r="T1225" i="2"/>
  <c r="R1225" i="2"/>
  <c r="P1225" i="2"/>
  <c r="BK1225" i="2"/>
  <c r="J1225" i="2"/>
  <c r="BE1225" i="2"/>
  <c r="BI1224" i="2"/>
  <c r="BH1224" i="2"/>
  <c r="BG1224" i="2"/>
  <c r="BF1224" i="2"/>
  <c r="T1224" i="2"/>
  <c r="R1224" i="2"/>
  <c r="P1224" i="2"/>
  <c r="BK1224" i="2"/>
  <c r="J1224" i="2"/>
  <c r="BE1224" i="2"/>
  <c r="BI1223" i="2"/>
  <c r="BH1223" i="2"/>
  <c r="BG1223" i="2"/>
  <c r="BF1223" i="2"/>
  <c r="T1223" i="2"/>
  <c r="R1223" i="2"/>
  <c r="P1223" i="2"/>
  <c r="BK1223" i="2"/>
  <c r="J1223" i="2"/>
  <c r="BE1223" i="2"/>
  <c r="BI1222" i="2"/>
  <c r="BH1222" i="2"/>
  <c r="BG1222" i="2"/>
  <c r="BF1222" i="2"/>
  <c r="T1222" i="2"/>
  <c r="T1221" i="2"/>
  <c r="R1222" i="2"/>
  <c r="R1221" i="2"/>
  <c r="P1222" i="2"/>
  <c r="P1221" i="2"/>
  <c r="BK1222" i="2"/>
  <c r="BK1221" i="2"/>
  <c r="J1221" i="2" s="1"/>
  <c r="J121" i="2" s="1"/>
  <c r="J1222" i="2"/>
  <c r="BE1222" i="2" s="1"/>
  <c r="BI1206" i="2"/>
  <c r="BH1206" i="2"/>
  <c r="BG1206" i="2"/>
  <c r="BF1206" i="2"/>
  <c r="T1206" i="2"/>
  <c r="R1206" i="2"/>
  <c r="P1206" i="2"/>
  <c r="BK1206" i="2"/>
  <c r="BK1202" i="2" s="1"/>
  <c r="J1202" i="2" s="1"/>
  <c r="J120" i="2" s="1"/>
  <c r="J1206" i="2"/>
  <c r="BE1206" i="2"/>
  <c r="BI1203" i="2"/>
  <c r="BH1203" i="2"/>
  <c r="BG1203" i="2"/>
  <c r="BF1203" i="2"/>
  <c r="T1203" i="2"/>
  <c r="T1202" i="2"/>
  <c r="R1203" i="2"/>
  <c r="R1202" i="2"/>
  <c r="P1203" i="2"/>
  <c r="P1202" i="2"/>
  <c r="BK1203" i="2"/>
  <c r="J1203" i="2"/>
  <c r="BE1203" i="2" s="1"/>
  <c r="BI1197" i="2"/>
  <c r="BH1197" i="2"/>
  <c r="BG1197" i="2"/>
  <c r="BF1197" i="2"/>
  <c r="T1197" i="2"/>
  <c r="R1197" i="2"/>
  <c r="P1197" i="2"/>
  <c r="BK1197" i="2"/>
  <c r="J1197" i="2"/>
  <c r="BE1197" i="2"/>
  <c r="BI1194" i="2"/>
  <c r="BH1194" i="2"/>
  <c r="BG1194" i="2"/>
  <c r="BF1194" i="2"/>
  <c r="T1194" i="2"/>
  <c r="R1194" i="2"/>
  <c r="P1194" i="2"/>
  <c r="BK1194" i="2"/>
  <c r="J1194" i="2"/>
  <c r="BE1194" i="2"/>
  <c r="BI1191" i="2"/>
  <c r="BH1191" i="2"/>
  <c r="BG1191" i="2"/>
  <c r="BF1191" i="2"/>
  <c r="T1191" i="2"/>
  <c r="R1191" i="2"/>
  <c r="R1177" i="2" s="1"/>
  <c r="P1191" i="2"/>
  <c r="BK1191" i="2"/>
  <c r="J1191" i="2"/>
  <c r="BE1191" i="2"/>
  <c r="BI1188" i="2"/>
  <c r="BH1188" i="2"/>
  <c r="BG1188" i="2"/>
  <c r="BF1188" i="2"/>
  <c r="T1188" i="2"/>
  <c r="R1188" i="2"/>
  <c r="P1188" i="2"/>
  <c r="BK1188" i="2"/>
  <c r="BK1177" i="2" s="1"/>
  <c r="J1177" i="2" s="1"/>
  <c r="J119" i="2" s="1"/>
  <c r="J1188" i="2"/>
  <c r="BE1188" i="2"/>
  <c r="BI1178" i="2"/>
  <c r="BH1178" i="2"/>
  <c r="BG1178" i="2"/>
  <c r="BF1178" i="2"/>
  <c r="T1178" i="2"/>
  <c r="T1177" i="2"/>
  <c r="R1178" i="2"/>
  <c r="P1178" i="2"/>
  <c r="P1177" i="2"/>
  <c r="BK1178" i="2"/>
  <c r="J1178" i="2"/>
  <c r="BE1178" i="2" s="1"/>
  <c r="BI1176" i="2"/>
  <c r="BH1176" i="2"/>
  <c r="BG1176" i="2"/>
  <c r="BF1176" i="2"/>
  <c r="T1176" i="2"/>
  <c r="R1176" i="2"/>
  <c r="P1176" i="2"/>
  <c r="BK1176" i="2"/>
  <c r="J1176" i="2"/>
  <c r="BE1176" i="2"/>
  <c r="BI1173" i="2"/>
  <c r="BH1173" i="2"/>
  <c r="BG1173" i="2"/>
  <c r="BF1173" i="2"/>
  <c r="T1173" i="2"/>
  <c r="R1173" i="2"/>
  <c r="P1173" i="2"/>
  <c r="BK1173" i="2"/>
  <c r="J1173" i="2"/>
  <c r="BE1173" i="2"/>
  <c r="BI1168" i="2"/>
  <c r="BH1168" i="2"/>
  <c r="BG1168" i="2"/>
  <c r="BF1168" i="2"/>
  <c r="T1168" i="2"/>
  <c r="R1168" i="2"/>
  <c r="P1168" i="2"/>
  <c r="BK1168" i="2"/>
  <c r="J1168" i="2"/>
  <c r="BE1168" i="2"/>
  <c r="BI1165" i="2"/>
  <c r="BH1165" i="2"/>
  <c r="BG1165" i="2"/>
  <c r="BF1165" i="2"/>
  <c r="T1165" i="2"/>
  <c r="R1165" i="2"/>
  <c r="P1165" i="2"/>
  <c r="BK1165" i="2"/>
  <c r="J1165" i="2"/>
  <c r="BE1165" i="2"/>
  <c r="BI1156" i="2"/>
  <c r="BH1156" i="2"/>
  <c r="BG1156" i="2"/>
  <c r="BF1156" i="2"/>
  <c r="T1156" i="2"/>
  <c r="R1156" i="2"/>
  <c r="P1156" i="2"/>
  <c r="BK1156" i="2"/>
  <c r="J1156" i="2"/>
  <c r="BE1156" i="2"/>
  <c r="BI1148" i="2"/>
  <c r="BH1148" i="2"/>
  <c r="BG1148" i="2"/>
  <c r="BF1148" i="2"/>
  <c r="T1148" i="2"/>
  <c r="R1148" i="2"/>
  <c r="P1148" i="2"/>
  <c r="BK1148" i="2"/>
  <c r="J1148" i="2"/>
  <c r="BE1148" i="2"/>
  <c r="BI1145" i="2"/>
  <c r="BH1145" i="2"/>
  <c r="BG1145" i="2"/>
  <c r="BF1145" i="2"/>
  <c r="T1145" i="2"/>
  <c r="R1145" i="2"/>
  <c r="R1130" i="2" s="1"/>
  <c r="P1145" i="2"/>
  <c r="BK1145" i="2"/>
  <c r="J1145" i="2"/>
  <c r="BE1145" i="2"/>
  <c r="BI1140" i="2"/>
  <c r="BH1140" i="2"/>
  <c r="BG1140" i="2"/>
  <c r="BF1140" i="2"/>
  <c r="T1140" i="2"/>
  <c r="R1140" i="2"/>
  <c r="P1140" i="2"/>
  <c r="BK1140" i="2"/>
  <c r="BK1130" i="2" s="1"/>
  <c r="J1130" i="2" s="1"/>
  <c r="J118" i="2" s="1"/>
  <c r="J1140" i="2"/>
  <c r="BE1140" i="2"/>
  <c r="BI1131" i="2"/>
  <c r="BH1131" i="2"/>
  <c r="BG1131" i="2"/>
  <c r="BF1131" i="2"/>
  <c r="T1131" i="2"/>
  <c r="T1130" i="2"/>
  <c r="R1131" i="2"/>
  <c r="P1131" i="2"/>
  <c r="P1130" i="2"/>
  <c r="BK1131" i="2"/>
  <c r="J1131" i="2"/>
  <c r="BE1131" i="2" s="1"/>
  <c r="BI1129" i="2"/>
  <c r="BH1129" i="2"/>
  <c r="BG1129" i="2"/>
  <c r="BF1129" i="2"/>
  <c r="T1129" i="2"/>
  <c r="R1129" i="2"/>
  <c r="P1129" i="2"/>
  <c r="BK1129" i="2"/>
  <c r="J1129" i="2"/>
  <c r="BE1129" i="2"/>
  <c r="BI1126" i="2"/>
  <c r="BH1126" i="2"/>
  <c r="BG1126" i="2"/>
  <c r="BF1126" i="2"/>
  <c r="T1126" i="2"/>
  <c r="R1126" i="2"/>
  <c r="P1126" i="2"/>
  <c r="BK1126" i="2"/>
  <c r="J1126" i="2"/>
  <c r="BE1126" i="2"/>
  <c r="BI1123" i="2"/>
  <c r="BH1123" i="2"/>
  <c r="BG1123" i="2"/>
  <c r="BF1123" i="2"/>
  <c r="T1123" i="2"/>
  <c r="R1123" i="2"/>
  <c r="P1123" i="2"/>
  <c r="BK1123" i="2"/>
  <c r="J1123" i="2"/>
  <c r="BE1123" i="2"/>
  <c r="BI1116" i="2"/>
  <c r="BH1116" i="2"/>
  <c r="BG1116" i="2"/>
  <c r="BF1116" i="2"/>
  <c r="T1116" i="2"/>
  <c r="R1116" i="2"/>
  <c r="P1116" i="2"/>
  <c r="BK1116" i="2"/>
  <c r="J1116" i="2"/>
  <c r="BE1116" i="2"/>
  <c r="BI1113" i="2"/>
  <c r="BH1113" i="2"/>
  <c r="BG1113" i="2"/>
  <c r="BF1113" i="2"/>
  <c r="T1113" i="2"/>
  <c r="R1113" i="2"/>
  <c r="P1113" i="2"/>
  <c r="BK1113" i="2"/>
  <c r="J1113" i="2"/>
  <c r="BE1113" i="2"/>
  <c r="BI1110" i="2"/>
  <c r="BH1110" i="2"/>
  <c r="BG1110" i="2"/>
  <c r="BF1110" i="2"/>
  <c r="T1110" i="2"/>
  <c r="R1110" i="2"/>
  <c r="P1110" i="2"/>
  <c r="BK1110" i="2"/>
  <c r="J1110" i="2"/>
  <c r="BE1110" i="2" s="1"/>
  <c r="BI1107" i="2"/>
  <c r="BH1107" i="2"/>
  <c r="BG1107" i="2"/>
  <c r="BF1107" i="2"/>
  <c r="T1107" i="2"/>
  <c r="R1107" i="2"/>
  <c r="P1107" i="2"/>
  <c r="BK1107" i="2"/>
  <c r="J1107" i="2"/>
  <c r="BE1107" i="2"/>
  <c r="BI1103" i="2"/>
  <c r="BH1103" i="2"/>
  <c r="BG1103" i="2"/>
  <c r="BF1103" i="2"/>
  <c r="T1103" i="2"/>
  <c r="R1103" i="2"/>
  <c r="P1103" i="2"/>
  <c r="BK1103" i="2"/>
  <c r="J1103" i="2"/>
  <c r="BE1103" i="2" s="1"/>
  <c r="BI1099" i="2"/>
  <c r="BH1099" i="2"/>
  <c r="BG1099" i="2"/>
  <c r="BF1099" i="2"/>
  <c r="T1099" i="2"/>
  <c r="R1099" i="2"/>
  <c r="P1099" i="2"/>
  <c r="BK1099" i="2"/>
  <c r="J1099" i="2"/>
  <c r="BE1099" i="2"/>
  <c r="BI1098" i="2"/>
  <c r="BH1098" i="2"/>
  <c r="BG1098" i="2"/>
  <c r="BF1098" i="2"/>
  <c r="T1098" i="2"/>
  <c r="R1098" i="2"/>
  <c r="P1098" i="2"/>
  <c r="BK1098" i="2"/>
  <c r="J1098" i="2"/>
  <c r="BE1098" i="2" s="1"/>
  <c r="BI1095" i="2"/>
  <c r="BH1095" i="2"/>
  <c r="BG1095" i="2"/>
  <c r="BF1095" i="2"/>
  <c r="T1095" i="2"/>
  <c r="R1095" i="2"/>
  <c r="P1095" i="2"/>
  <c r="BK1095" i="2"/>
  <c r="J1095" i="2"/>
  <c r="BE1095" i="2"/>
  <c r="BI1092" i="2"/>
  <c r="BH1092" i="2"/>
  <c r="BG1092" i="2"/>
  <c r="BF1092" i="2"/>
  <c r="T1092" i="2"/>
  <c r="R1092" i="2"/>
  <c r="P1092" i="2"/>
  <c r="BK1092" i="2"/>
  <c r="J1092" i="2"/>
  <c r="BE1092" i="2" s="1"/>
  <c r="BI1088" i="2"/>
  <c r="BH1088" i="2"/>
  <c r="BG1088" i="2"/>
  <c r="BF1088" i="2"/>
  <c r="T1088" i="2"/>
  <c r="R1088" i="2"/>
  <c r="P1088" i="2"/>
  <c r="BK1088" i="2"/>
  <c r="J1088" i="2"/>
  <c r="BE1088" i="2"/>
  <c r="BI1083" i="2"/>
  <c r="BH1083" i="2"/>
  <c r="BG1083" i="2"/>
  <c r="BF1083" i="2"/>
  <c r="T1083" i="2"/>
  <c r="R1083" i="2"/>
  <c r="P1083" i="2"/>
  <c r="BK1083" i="2"/>
  <c r="J1083" i="2"/>
  <c r="BE1083" i="2" s="1"/>
  <c r="BI1071" i="2"/>
  <c r="BH1071" i="2"/>
  <c r="BG1071" i="2"/>
  <c r="BF1071" i="2"/>
  <c r="T1071" i="2"/>
  <c r="R1071" i="2"/>
  <c r="P1071" i="2"/>
  <c r="BK1071" i="2"/>
  <c r="J1071" i="2"/>
  <c r="BE1071" i="2"/>
  <c r="BI1070" i="2"/>
  <c r="BH1070" i="2"/>
  <c r="BG1070" i="2"/>
  <c r="BF1070" i="2"/>
  <c r="T1070" i="2"/>
  <c r="R1070" i="2"/>
  <c r="P1070" i="2"/>
  <c r="BK1070" i="2"/>
  <c r="J1070" i="2"/>
  <c r="BE1070" i="2" s="1"/>
  <c r="BI1064" i="2"/>
  <c r="BH1064" i="2"/>
  <c r="BG1064" i="2"/>
  <c r="BF1064" i="2"/>
  <c r="T1064" i="2"/>
  <c r="R1064" i="2"/>
  <c r="P1064" i="2"/>
  <c r="P1054" i="2" s="1"/>
  <c r="BK1064" i="2"/>
  <c r="J1064" i="2"/>
  <c r="BE1064" i="2"/>
  <c r="BI1063" i="2"/>
  <c r="BH1063" i="2"/>
  <c r="BG1063" i="2"/>
  <c r="BF1063" i="2"/>
  <c r="T1063" i="2"/>
  <c r="T1054" i="2" s="1"/>
  <c r="R1063" i="2"/>
  <c r="P1063" i="2"/>
  <c r="BK1063" i="2"/>
  <c r="J1063" i="2"/>
  <c r="BE1063" i="2" s="1"/>
  <c r="BI1055" i="2"/>
  <c r="BH1055" i="2"/>
  <c r="BG1055" i="2"/>
  <c r="BF1055" i="2"/>
  <c r="T1055" i="2"/>
  <c r="R1055" i="2"/>
  <c r="R1054" i="2" s="1"/>
  <c r="P1055" i="2"/>
  <c r="BK1055" i="2"/>
  <c r="BK1054" i="2" s="1"/>
  <c r="J1054" i="2" s="1"/>
  <c r="J117" i="2" s="1"/>
  <c r="J1055" i="2"/>
  <c r="BE1055" i="2"/>
  <c r="BI1053" i="2"/>
  <c r="BH1053" i="2"/>
  <c r="BG1053" i="2"/>
  <c r="BF1053" i="2"/>
  <c r="T1053" i="2"/>
  <c r="R1053" i="2"/>
  <c r="P1053" i="2"/>
  <c r="P1046" i="2" s="1"/>
  <c r="BK1053" i="2"/>
  <c r="J1053" i="2"/>
  <c r="BE1053" i="2"/>
  <c r="BI1052" i="2"/>
  <c r="BH1052" i="2"/>
  <c r="BG1052" i="2"/>
  <c r="BF1052" i="2"/>
  <c r="T1052" i="2"/>
  <c r="T1046" i="2" s="1"/>
  <c r="R1052" i="2"/>
  <c r="P1052" i="2"/>
  <c r="BK1052" i="2"/>
  <c r="J1052" i="2"/>
  <c r="BE1052" i="2" s="1"/>
  <c r="BI1047" i="2"/>
  <c r="BH1047" i="2"/>
  <c r="BG1047" i="2"/>
  <c r="BF1047" i="2"/>
  <c r="T1047" i="2"/>
  <c r="R1047" i="2"/>
  <c r="R1046" i="2" s="1"/>
  <c r="P1047" i="2"/>
  <c r="BK1047" i="2"/>
  <c r="BK1046" i="2" s="1"/>
  <c r="J1046" i="2" s="1"/>
  <c r="J116" i="2" s="1"/>
  <c r="J1047" i="2"/>
  <c r="BE1047" i="2"/>
  <c r="BI1045" i="2"/>
  <c r="BH1045" i="2"/>
  <c r="BG1045" i="2"/>
  <c r="BF1045" i="2"/>
  <c r="T1045" i="2"/>
  <c r="R1045" i="2"/>
  <c r="P1045" i="2"/>
  <c r="BK1045" i="2"/>
  <c r="J1045" i="2"/>
  <c r="BE1045" i="2"/>
  <c r="BI1035" i="2"/>
  <c r="BH1035" i="2"/>
  <c r="BG1035" i="2"/>
  <c r="BF1035" i="2"/>
  <c r="T1035" i="2"/>
  <c r="R1035" i="2"/>
  <c r="P1035" i="2"/>
  <c r="BK1035" i="2"/>
  <c r="J1035" i="2"/>
  <c r="BE1035" i="2" s="1"/>
  <c r="BI1032" i="2"/>
  <c r="BH1032" i="2"/>
  <c r="BG1032" i="2"/>
  <c r="BF1032" i="2"/>
  <c r="T1032" i="2"/>
  <c r="R1032" i="2"/>
  <c r="P1032" i="2"/>
  <c r="BK1032" i="2"/>
  <c r="J1032" i="2"/>
  <c r="BE1032" i="2"/>
  <c r="BI1029" i="2"/>
  <c r="BH1029" i="2"/>
  <c r="BG1029" i="2"/>
  <c r="BF1029" i="2"/>
  <c r="T1029" i="2"/>
  <c r="R1029" i="2"/>
  <c r="P1029" i="2"/>
  <c r="BK1029" i="2"/>
  <c r="J1029" i="2"/>
  <c r="BE1029" i="2" s="1"/>
  <c r="BI1026" i="2"/>
  <c r="BH1026" i="2"/>
  <c r="BG1026" i="2"/>
  <c r="BF1026" i="2"/>
  <c r="T1026" i="2"/>
  <c r="R1026" i="2"/>
  <c r="P1026" i="2"/>
  <c r="BK1026" i="2"/>
  <c r="J1026" i="2"/>
  <c r="BE1026" i="2"/>
  <c r="BI1020" i="2"/>
  <c r="BH1020" i="2"/>
  <c r="BG1020" i="2"/>
  <c r="BF1020" i="2"/>
  <c r="T1020" i="2"/>
  <c r="R1020" i="2"/>
  <c r="P1020" i="2"/>
  <c r="BK1020" i="2"/>
  <c r="J1020" i="2"/>
  <c r="BE1020" i="2" s="1"/>
  <c r="BI1016" i="2"/>
  <c r="BH1016" i="2"/>
  <c r="BG1016" i="2"/>
  <c r="BF1016" i="2"/>
  <c r="T1016" i="2"/>
  <c r="R1016" i="2"/>
  <c r="P1016" i="2"/>
  <c r="BK1016" i="2"/>
  <c r="J1016" i="2"/>
  <c r="BE1016" i="2"/>
  <c r="BI1012" i="2"/>
  <c r="BH1012" i="2"/>
  <c r="BG1012" i="2"/>
  <c r="BF1012" i="2"/>
  <c r="T1012" i="2"/>
  <c r="R1012" i="2"/>
  <c r="P1012" i="2"/>
  <c r="BK1012" i="2"/>
  <c r="J1012" i="2"/>
  <c r="BE1012" i="2" s="1"/>
  <c r="BI1006" i="2"/>
  <c r="BH1006" i="2"/>
  <c r="BG1006" i="2"/>
  <c r="BF1006" i="2"/>
  <c r="T1006" i="2"/>
  <c r="R1006" i="2"/>
  <c r="P1006" i="2"/>
  <c r="BK1006" i="2"/>
  <c r="J1006" i="2"/>
  <c r="BE1006" i="2"/>
  <c r="BI1000" i="2"/>
  <c r="BH1000" i="2"/>
  <c r="BG1000" i="2"/>
  <c r="BF1000" i="2"/>
  <c r="T1000" i="2"/>
  <c r="R1000" i="2"/>
  <c r="P1000" i="2"/>
  <c r="BK1000" i="2"/>
  <c r="J1000" i="2"/>
  <c r="BE1000" i="2" s="1"/>
  <c r="BI994" i="2"/>
  <c r="BH994" i="2"/>
  <c r="BG994" i="2"/>
  <c r="BF994" i="2"/>
  <c r="T994" i="2"/>
  <c r="R994" i="2"/>
  <c r="P994" i="2"/>
  <c r="BK994" i="2"/>
  <c r="J994" i="2"/>
  <c r="BE994" i="2"/>
  <c r="BI987" i="2"/>
  <c r="BH987" i="2"/>
  <c r="BG987" i="2"/>
  <c r="BF987" i="2"/>
  <c r="T987" i="2"/>
  <c r="T986" i="2" s="1"/>
  <c r="R987" i="2"/>
  <c r="R986" i="2"/>
  <c r="P987" i="2"/>
  <c r="P986" i="2" s="1"/>
  <c r="BK987" i="2"/>
  <c r="BK986" i="2"/>
  <c r="J986" i="2"/>
  <c r="J115" i="2" s="1"/>
  <c r="J987" i="2"/>
  <c r="BE987" i="2"/>
  <c r="BI985" i="2"/>
  <c r="BH985" i="2"/>
  <c r="BG985" i="2"/>
  <c r="BF985" i="2"/>
  <c r="T985" i="2"/>
  <c r="R985" i="2"/>
  <c r="P985" i="2"/>
  <c r="BK985" i="2"/>
  <c r="J985" i="2"/>
  <c r="BE985" i="2" s="1"/>
  <c r="BI984" i="2"/>
  <c r="BH984" i="2"/>
  <c r="BG984" i="2"/>
  <c r="BF984" i="2"/>
  <c r="T984" i="2"/>
  <c r="R984" i="2"/>
  <c r="P984" i="2"/>
  <c r="BK984" i="2"/>
  <c r="J984" i="2"/>
  <c r="BE984" i="2"/>
  <c r="BI981" i="2"/>
  <c r="BH981" i="2"/>
  <c r="BG981" i="2"/>
  <c r="BF981" i="2"/>
  <c r="T981" i="2"/>
  <c r="R981" i="2"/>
  <c r="P981" i="2"/>
  <c r="BK981" i="2"/>
  <c r="J981" i="2"/>
  <c r="BE981" i="2" s="1"/>
  <c r="BI976" i="2"/>
  <c r="BH976" i="2"/>
  <c r="BG976" i="2"/>
  <c r="BF976" i="2"/>
  <c r="T976" i="2"/>
  <c r="R976" i="2"/>
  <c r="P976" i="2"/>
  <c r="BK976" i="2"/>
  <c r="J976" i="2"/>
  <c r="BE976" i="2"/>
  <c r="BI973" i="2"/>
  <c r="BH973" i="2"/>
  <c r="BG973" i="2"/>
  <c r="BF973" i="2"/>
  <c r="T973" i="2"/>
  <c r="R973" i="2"/>
  <c r="P973" i="2"/>
  <c r="BK973" i="2"/>
  <c r="J973" i="2"/>
  <c r="BE973" i="2" s="1"/>
  <c r="BI966" i="2"/>
  <c r="BH966" i="2"/>
  <c r="BG966" i="2"/>
  <c r="BF966" i="2"/>
  <c r="T966" i="2"/>
  <c r="R966" i="2"/>
  <c r="P966" i="2"/>
  <c r="BK966" i="2"/>
  <c r="J966" i="2"/>
  <c r="BE966" i="2"/>
  <c r="BI965" i="2"/>
  <c r="BH965" i="2"/>
  <c r="BG965" i="2"/>
  <c r="BF965" i="2"/>
  <c r="T965" i="2"/>
  <c r="R965" i="2"/>
  <c r="P965" i="2"/>
  <c r="BK965" i="2"/>
  <c r="J965" i="2"/>
  <c r="BE965" i="2" s="1"/>
  <c r="BI955" i="2"/>
  <c r="BH955" i="2"/>
  <c r="BG955" i="2"/>
  <c r="BF955" i="2"/>
  <c r="T955" i="2"/>
  <c r="R955" i="2"/>
  <c r="P955" i="2"/>
  <c r="BK955" i="2"/>
  <c r="J955" i="2"/>
  <c r="BE955" i="2"/>
  <c r="BI947" i="2"/>
  <c r="BH947" i="2"/>
  <c r="BG947" i="2"/>
  <c r="BF947" i="2"/>
  <c r="T947" i="2"/>
  <c r="R947" i="2"/>
  <c r="P947" i="2"/>
  <c r="BK947" i="2"/>
  <c r="J947" i="2"/>
  <c r="BE947" i="2" s="1"/>
  <c r="BI937" i="2"/>
  <c r="BH937" i="2"/>
  <c r="BG937" i="2"/>
  <c r="BF937" i="2"/>
  <c r="T937" i="2"/>
  <c r="R937" i="2"/>
  <c r="P937" i="2"/>
  <c r="BK937" i="2"/>
  <c r="J937" i="2"/>
  <c r="BE937" i="2"/>
  <c r="BI928" i="2"/>
  <c r="BH928" i="2"/>
  <c r="BG928" i="2"/>
  <c r="BF928" i="2"/>
  <c r="T928" i="2"/>
  <c r="R928" i="2"/>
  <c r="P928" i="2"/>
  <c r="BK928" i="2"/>
  <c r="J928" i="2"/>
  <c r="BE928" i="2" s="1"/>
  <c r="BI924" i="2"/>
  <c r="BH924" i="2"/>
  <c r="BG924" i="2"/>
  <c r="BF924" i="2"/>
  <c r="T924" i="2"/>
  <c r="R924" i="2"/>
  <c r="P924" i="2"/>
  <c r="BK924" i="2"/>
  <c r="J924" i="2"/>
  <c r="BE924" i="2"/>
  <c r="BI921" i="2"/>
  <c r="BH921" i="2"/>
  <c r="BG921" i="2"/>
  <c r="BF921" i="2"/>
  <c r="T921" i="2"/>
  <c r="R921" i="2"/>
  <c r="P921" i="2"/>
  <c r="BK921" i="2"/>
  <c r="J921" i="2"/>
  <c r="BE921" i="2" s="1"/>
  <c r="BI914" i="2"/>
  <c r="BH914" i="2"/>
  <c r="BG914" i="2"/>
  <c r="BF914" i="2"/>
  <c r="T914" i="2"/>
  <c r="R914" i="2"/>
  <c r="P914" i="2"/>
  <c r="BK914" i="2"/>
  <c r="J914" i="2"/>
  <c r="BE914" i="2"/>
  <c r="BI913" i="2"/>
  <c r="BH913" i="2"/>
  <c r="BG913" i="2"/>
  <c r="BF913" i="2"/>
  <c r="T913" i="2"/>
  <c r="R913" i="2"/>
  <c r="P913" i="2"/>
  <c r="BK913" i="2"/>
  <c r="J913" i="2"/>
  <c r="BE913" i="2" s="1"/>
  <c r="BI909" i="2"/>
  <c r="BH909" i="2"/>
  <c r="BG909" i="2"/>
  <c r="BF909" i="2"/>
  <c r="T909" i="2"/>
  <c r="T908" i="2"/>
  <c r="R909" i="2"/>
  <c r="R908" i="2" s="1"/>
  <c r="P909" i="2"/>
  <c r="P908" i="2"/>
  <c r="BK909" i="2"/>
  <c r="BK908" i="2" s="1"/>
  <c r="J908" i="2" s="1"/>
  <c r="J114" i="2" s="1"/>
  <c r="J909" i="2"/>
  <c r="BE909" i="2" s="1"/>
  <c r="BI907" i="2"/>
  <c r="BH907" i="2"/>
  <c r="BG907" i="2"/>
  <c r="BF907" i="2"/>
  <c r="T907" i="2"/>
  <c r="R907" i="2"/>
  <c r="P907" i="2"/>
  <c r="BK907" i="2"/>
  <c r="J907" i="2"/>
  <c r="BE907" i="2"/>
  <c r="BI903" i="2"/>
  <c r="BH903" i="2"/>
  <c r="BG903" i="2"/>
  <c r="BF903" i="2"/>
  <c r="T903" i="2"/>
  <c r="R903" i="2"/>
  <c r="P903" i="2"/>
  <c r="BK903" i="2"/>
  <c r="J903" i="2"/>
  <c r="BE903" i="2" s="1"/>
  <c r="BI900" i="2"/>
  <c r="BH900" i="2"/>
  <c r="BG900" i="2"/>
  <c r="BF900" i="2"/>
  <c r="T900" i="2"/>
  <c r="R900" i="2"/>
  <c r="P900" i="2"/>
  <c r="BK900" i="2"/>
  <c r="J900" i="2"/>
  <c r="BE900" i="2"/>
  <c r="BI897" i="2"/>
  <c r="BH897" i="2"/>
  <c r="BG897" i="2"/>
  <c r="BF897" i="2"/>
  <c r="T897" i="2"/>
  <c r="R897" i="2"/>
  <c r="P897" i="2"/>
  <c r="BK897" i="2"/>
  <c r="J897" i="2"/>
  <c r="BE897" i="2" s="1"/>
  <c r="BI891" i="2"/>
  <c r="BH891" i="2"/>
  <c r="BG891" i="2"/>
  <c r="BF891" i="2"/>
  <c r="T891" i="2"/>
  <c r="R891" i="2"/>
  <c r="P891" i="2"/>
  <c r="BK891" i="2"/>
  <c r="J891" i="2"/>
  <c r="BE891" i="2"/>
  <c r="BI888" i="2"/>
  <c r="BH888" i="2"/>
  <c r="BG888" i="2"/>
  <c r="BF888" i="2"/>
  <c r="T888" i="2"/>
  <c r="R888" i="2"/>
  <c r="P888" i="2"/>
  <c r="BK888" i="2"/>
  <c r="J888" i="2"/>
  <c r="BE888" i="2" s="1"/>
  <c r="BI887" i="2"/>
  <c r="BH887" i="2"/>
  <c r="BG887" i="2"/>
  <c r="BF887" i="2"/>
  <c r="T887" i="2"/>
  <c r="R887" i="2"/>
  <c r="P887" i="2"/>
  <c r="BK887" i="2"/>
  <c r="J887" i="2"/>
  <c r="BE887" i="2"/>
  <c r="BI884" i="2"/>
  <c r="BH884" i="2"/>
  <c r="BG884" i="2"/>
  <c r="BF884" i="2"/>
  <c r="T884" i="2"/>
  <c r="R884" i="2"/>
  <c r="P884" i="2"/>
  <c r="BK884" i="2"/>
  <c r="J884" i="2"/>
  <c r="BE884" i="2" s="1"/>
  <c r="BI881" i="2"/>
  <c r="BH881" i="2"/>
  <c r="BG881" i="2"/>
  <c r="BF881" i="2"/>
  <c r="T881" i="2"/>
  <c r="R881" i="2"/>
  <c r="P881" i="2"/>
  <c r="BK881" i="2"/>
  <c r="J881" i="2"/>
  <c r="BE881" i="2"/>
  <c r="BI880" i="2"/>
  <c r="BH880" i="2"/>
  <c r="BG880" i="2"/>
  <c r="BF880" i="2"/>
  <c r="T880" i="2"/>
  <c r="R880" i="2"/>
  <c r="P880" i="2"/>
  <c r="BK880" i="2"/>
  <c r="J880" i="2"/>
  <c r="BE880" i="2" s="1"/>
  <c r="BI877" i="2"/>
  <c r="BH877" i="2"/>
  <c r="BG877" i="2"/>
  <c r="BF877" i="2"/>
  <c r="T877" i="2"/>
  <c r="R877" i="2"/>
  <c r="P877" i="2"/>
  <c r="BK877" i="2"/>
  <c r="J877" i="2"/>
  <c r="BE877" i="2"/>
  <c r="BI874" i="2"/>
  <c r="BH874" i="2"/>
  <c r="BG874" i="2"/>
  <c r="BF874" i="2"/>
  <c r="T874" i="2"/>
  <c r="R874" i="2"/>
  <c r="P874" i="2"/>
  <c r="BK874" i="2"/>
  <c r="J874" i="2"/>
  <c r="BE874" i="2" s="1"/>
  <c r="BI862" i="2"/>
  <c r="BH862" i="2"/>
  <c r="BG862" i="2"/>
  <c r="BF862" i="2"/>
  <c r="T862" i="2"/>
  <c r="R862" i="2"/>
  <c r="P862" i="2"/>
  <c r="BK862" i="2"/>
  <c r="J862" i="2"/>
  <c r="BE862" i="2"/>
  <c r="BI852" i="2"/>
  <c r="BH852" i="2"/>
  <c r="BG852" i="2"/>
  <c r="BF852" i="2"/>
  <c r="T852" i="2"/>
  <c r="R852" i="2"/>
  <c r="P852" i="2"/>
  <c r="BK852" i="2"/>
  <c r="J852" i="2"/>
  <c r="BE852" i="2" s="1"/>
  <c r="BI849" i="2"/>
  <c r="BH849" i="2"/>
  <c r="BG849" i="2"/>
  <c r="BF849" i="2"/>
  <c r="T849" i="2"/>
  <c r="R849" i="2"/>
  <c r="P849" i="2"/>
  <c r="BK849" i="2"/>
  <c r="J849" i="2"/>
  <c r="BE849" i="2"/>
  <c r="BI839" i="2"/>
  <c r="BH839" i="2"/>
  <c r="BG839" i="2"/>
  <c r="BF839" i="2"/>
  <c r="T839" i="2"/>
  <c r="R839" i="2"/>
  <c r="P839" i="2"/>
  <c r="BK839" i="2"/>
  <c r="J839" i="2"/>
  <c r="BE839" i="2" s="1"/>
  <c r="BI829" i="2"/>
  <c r="BH829" i="2"/>
  <c r="BG829" i="2"/>
  <c r="BF829" i="2"/>
  <c r="T829" i="2"/>
  <c r="R829" i="2"/>
  <c r="P829" i="2"/>
  <c r="BK829" i="2"/>
  <c r="J829" i="2"/>
  <c r="BE829" i="2"/>
  <c r="BI823" i="2"/>
  <c r="BH823" i="2"/>
  <c r="BG823" i="2"/>
  <c r="BF823" i="2"/>
  <c r="T823" i="2"/>
  <c r="T822" i="2" s="1"/>
  <c r="R823" i="2"/>
  <c r="R822" i="2"/>
  <c r="P823" i="2"/>
  <c r="P822" i="2" s="1"/>
  <c r="BK823" i="2"/>
  <c r="BK822" i="2"/>
  <c r="J822" i="2" s="1"/>
  <c r="J113" i="2" s="1"/>
  <c r="J823" i="2"/>
  <c r="BE823" i="2"/>
  <c r="BI821" i="2"/>
  <c r="BH821" i="2"/>
  <c r="BG821" i="2"/>
  <c r="BF821" i="2"/>
  <c r="T821" i="2"/>
  <c r="R821" i="2"/>
  <c r="P821" i="2"/>
  <c r="BK821" i="2"/>
  <c r="J821" i="2"/>
  <c r="BE821" i="2" s="1"/>
  <c r="BI820" i="2"/>
  <c r="BH820" i="2"/>
  <c r="BG820" i="2"/>
  <c r="BF820" i="2"/>
  <c r="T820" i="2"/>
  <c r="R820" i="2"/>
  <c r="P820" i="2"/>
  <c r="BK820" i="2"/>
  <c r="J820" i="2"/>
  <c r="BE820" i="2"/>
  <c r="BI819" i="2"/>
  <c r="BH819" i="2"/>
  <c r="BG819" i="2"/>
  <c r="BF819" i="2"/>
  <c r="T819" i="2"/>
  <c r="R819" i="2"/>
  <c r="P819" i="2"/>
  <c r="BK819" i="2"/>
  <c r="J819" i="2"/>
  <c r="BE819" i="2" s="1"/>
  <c r="BI818" i="2"/>
  <c r="BH818" i="2"/>
  <c r="BG818" i="2"/>
  <c r="BF818" i="2"/>
  <c r="T818" i="2"/>
  <c r="R818" i="2"/>
  <c r="P818" i="2"/>
  <c r="BK818" i="2"/>
  <c r="J818" i="2"/>
  <c r="BE818" i="2"/>
  <c r="BI812" i="2"/>
  <c r="BH812" i="2"/>
  <c r="BG812" i="2"/>
  <c r="BF812" i="2"/>
  <c r="T812" i="2"/>
  <c r="R812" i="2"/>
  <c r="P812" i="2"/>
  <c r="BK812" i="2"/>
  <c r="J812" i="2"/>
  <c r="BE812" i="2" s="1"/>
  <c r="BI809" i="2"/>
  <c r="BH809" i="2"/>
  <c r="BG809" i="2"/>
  <c r="BF809" i="2"/>
  <c r="T809" i="2"/>
  <c r="R809" i="2"/>
  <c r="P809" i="2"/>
  <c r="BK809" i="2"/>
  <c r="J809" i="2"/>
  <c r="BE809" i="2"/>
  <c r="BI805" i="2"/>
  <c r="BH805" i="2"/>
  <c r="BG805" i="2"/>
  <c r="BF805" i="2"/>
  <c r="T805" i="2"/>
  <c r="R805" i="2"/>
  <c r="P805" i="2"/>
  <c r="BK805" i="2"/>
  <c r="J805" i="2"/>
  <c r="BE805" i="2" s="1"/>
  <c r="BI795" i="2"/>
  <c r="BH795" i="2"/>
  <c r="BG795" i="2"/>
  <c r="BF795" i="2"/>
  <c r="T795" i="2"/>
  <c r="R795" i="2"/>
  <c r="P795" i="2"/>
  <c r="BK795" i="2"/>
  <c r="J795" i="2"/>
  <c r="BE795" i="2"/>
  <c r="BI793" i="2"/>
  <c r="BH793" i="2"/>
  <c r="BG793" i="2"/>
  <c r="BF793" i="2"/>
  <c r="T793" i="2"/>
  <c r="R793" i="2"/>
  <c r="P793" i="2"/>
  <c r="BK793" i="2"/>
  <c r="J793" i="2"/>
  <c r="BE793" i="2" s="1"/>
  <c r="BI792" i="2"/>
  <c r="BH792" i="2"/>
  <c r="BG792" i="2"/>
  <c r="BF792" i="2"/>
  <c r="T792" i="2"/>
  <c r="R792" i="2"/>
  <c r="P792" i="2"/>
  <c r="BK792" i="2"/>
  <c r="J792" i="2"/>
  <c r="BE792" i="2"/>
  <c r="BI788" i="2"/>
  <c r="BH788" i="2"/>
  <c r="BG788" i="2"/>
  <c r="BF788" i="2"/>
  <c r="T788" i="2"/>
  <c r="R788" i="2"/>
  <c r="P788" i="2"/>
  <c r="BK788" i="2"/>
  <c r="J788" i="2"/>
  <c r="BE788" i="2" s="1"/>
  <c r="BI782" i="2"/>
  <c r="BH782" i="2"/>
  <c r="BG782" i="2"/>
  <c r="BF782" i="2"/>
  <c r="T782" i="2"/>
  <c r="R782" i="2"/>
  <c r="P782" i="2"/>
  <c r="BK782" i="2"/>
  <c r="J782" i="2"/>
  <c r="BE782" i="2"/>
  <c r="BI781" i="2"/>
  <c r="BH781" i="2"/>
  <c r="BG781" i="2"/>
  <c r="BF781" i="2"/>
  <c r="T781" i="2"/>
  <c r="R781" i="2"/>
  <c r="P781" i="2"/>
  <c r="BK781" i="2"/>
  <c r="J781" i="2"/>
  <c r="BE781" i="2" s="1"/>
  <c r="BI776" i="2"/>
  <c r="BH776" i="2"/>
  <c r="BG776" i="2"/>
  <c r="BF776" i="2"/>
  <c r="T776" i="2"/>
  <c r="R776" i="2"/>
  <c r="P776" i="2"/>
  <c r="BK776" i="2"/>
  <c r="J776" i="2"/>
  <c r="BE776" i="2"/>
  <c r="BI773" i="2"/>
  <c r="BH773" i="2"/>
  <c r="BG773" i="2"/>
  <c r="BF773" i="2"/>
  <c r="T773" i="2"/>
  <c r="T772" i="2" s="1"/>
  <c r="R773" i="2"/>
  <c r="R772" i="2"/>
  <c r="P773" i="2"/>
  <c r="P772" i="2" s="1"/>
  <c r="BK773" i="2"/>
  <c r="BK772" i="2"/>
  <c r="J772" i="2" s="1"/>
  <c r="J112" i="2" s="1"/>
  <c r="J773" i="2"/>
  <c r="BE773" i="2"/>
  <c r="BI771" i="2"/>
  <c r="BH771" i="2"/>
  <c r="BG771" i="2"/>
  <c r="BF771" i="2"/>
  <c r="T771" i="2"/>
  <c r="R771" i="2"/>
  <c r="P771" i="2"/>
  <c r="BK771" i="2"/>
  <c r="J771" i="2"/>
  <c r="BE771" i="2" s="1"/>
  <c r="BI770" i="2"/>
  <c r="BH770" i="2"/>
  <c r="BG770" i="2"/>
  <c r="BF770" i="2"/>
  <c r="T770" i="2"/>
  <c r="R770" i="2"/>
  <c r="P770" i="2"/>
  <c r="BK770" i="2"/>
  <c r="J770" i="2"/>
  <c r="BE770" i="2"/>
  <c r="BI769" i="2"/>
  <c r="BH769" i="2"/>
  <c r="BG769" i="2"/>
  <c r="BF769" i="2"/>
  <c r="T769" i="2"/>
  <c r="R769" i="2"/>
  <c r="P769" i="2"/>
  <c r="BK769" i="2"/>
  <c r="J769" i="2"/>
  <c r="BE769" i="2" s="1"/>
  <c r="BI768" i="2"/>
  <c r="BH768" i="2"/>
  <c r="BG768" i="2"/>
  <c r="BF768" i="2"/>
  <c r="T768" i="2"/>
  <c r="R768" i="2"/>
  <c r="P768" i="2"/>
  <c r="BK768" i="2"/>
  <c r="J768" i="2"/>
  <c r="BE768" i="2"/>
  <c r="BI767" i="2"/>
  <c r="BH767" i="2"/>
  <c r="BG767" i="2"/>
  <c r="BF767" i="2"/>
  <c r="T767" i="2"/>
  <c r="R767" i="2"/>
  <c r="P767" i="2"/>
  <c r="BK767" i="2"/>
  <c r="J767" i="2"/>
  <c r="BE767" i="2" s="1"/>
  <c r="BI766" i="2"/>
  <c r="BH766" i="2"/>
  <c r="BG766" i="2"/>
  <c r="BF766" i="2"/>
  <c r="T766" i="2"/>
  <c r="R766" i="2"/>
  <c r="P766" i="2"/>
  <c r="BK766" i="2"/>
  <c r="J766" i="2"/>
  <c r="BE766" i="2"/>
  <c r="BI765" i="2"/>
  <c r="BH765" i="2"/>
  <c r="BG765" i="2"/>
  <c r="BF765" i="2"/>
  <c r="T765" i="2"/>
  <c r="R765" i="2"/>
  <c r="P765" i="2"/>
  <c r="BK765" i="2"/>
  <c r="J765" i="2"/>
  <c r="BE765" i="2" s="1"/>
  <c r="BI764" i="2"/>
  <c r="BH764" i="2"/>
  <c r="BG764" i="2"/>
  <c r="BF764" i="2"/>
  <c r="T764" i="2"/>
  <c r="R764" i="2"/>
  <c r="P764" i="2"/>
  <c r="BK764" i="2"/>
  <c r="J764" i="2"/>
  <c r="BE764" i="2"/>
  <c r="BI763" i="2"/>
  <c r="BH763" i="2"/>
  <c r="BG763" i="2"/>
  <c r="BF763" i="2"/>
  <c r="T763" i="2"/>
  <c r="R763" i="2"/>
  <c r="P763" i="2"/>
  <c r="BK763" i="2"/>
  <c r="J763" i="2"/>
  <c r="BE763" i="2" s="1"/>
  <c r="BI761" i="2"/>
  <c r="BH761" i="2"/>
  <c r="BG761" i="2"/>
  <c r="BF761" i="2"/>
  <c r="T761" i="2"/>
  <c r="T760" i="2"/>
  <c r="R761" i="2"/>
  <c r="R760" i="2" s="1"/>
  <c r="P761" i="2"/>
  <c r="P760" i="2"/>
  <c r="BK761" i="2"/>
  <c r="BK760" i="2" s="1"/>
  <c r="J760" i="2" s="1"/>
  <c r="J111" i="2" s="1"/>
  <c r="J761" i="2"/>
  <c r="BE761" i="2" s="1"/>
  <c r="BI759" i="2"/>
  <c r="BH759" i="2"/>
  <c r="BG759" i="2"/>
  <c r="BF759" i="2"/>
  <c r="T759" i="2"/>
  <c r="R759" i="2"/>
  <c r="P759" i="2"/>
  <c r="BK759" i="2"/>
  <c r="J759" i="2"/>
  <c r="BE759" i="2"/>
  <c r="BI756" i="2"/>
  <c r="BH756" i="2"/>
  <c r="BG756" i="2"/>
  <c r="BF756" i="2"/>
  <c r="T756" i="2"/>
  <c r="R756" i="2"/>
  <c r="P756" i="2"/>
  <c r="BK756" i="2"/>
  <c r="J756" i="2"/>
  <c r="BE756" i="2" s="1"/>
  <c r="BI753" i="2"/>
  <c r="BH753" i="2"/>
  <c r="BG753" i="2"/>
  <c r="BF753" i="2"/>
  <c r="T753" i="2"/>
  <c r="R753" i="2"/>
  <c r="P753" i="2"/>
  <c r="BK753" i="2"/>
  <c r="J753" i="2"/>
  <c r="BE753" i="2"/>
  <c r="BI749" i="2"/>
  <c r="BH749" i="2"/>
  <c r="BG749" i="2"/>
  <c r="BF749" i="2"/>
  <c r="T749" i="2"/>
  <c r="R749" i="2"/>
  <c r="P749" i="2"/>
  <c r="BK749" i="2"/>
  <c r="J749" i="2"/>
  <c r="BE749" i="2" s="1"/>
  <c r="BI746" i="2"/>
  <c r="BH746" i="2"/>
  <c r="BG746" i="2"/>
  <c r="BF746" i="2"/>
  <c r="T746" i="2"/>
  <c r="R746" i="2"/>
  <c r="P746" i="2"/>
  <c r="BK746" i="2"/>
  <c r="J746" i="2"/>
  <c r="BE746" i="2"/>
  <c r="BI738" i="2"/>
  <c r="BH738" i="2"/>
  <c r="BG738" i="2"/>
  <c r="BF738" i="2"/>
  <c r="T738" i="2"/>
  <c r="T737" i="2" s="1"/>
  <c r="R738" i="2"/>
  <c r="R737" i="2"/>
  <c r="P738" i="2"/>
  <c r="P737" i="2" s="1"/>
  <c r="BK738" i="2"/>
  <c r="BK737" i="2"/>
  <c r="J737" i="2" s="1"/>
  <c r="J110" i="2" s="1"/>
  <c r="J738" i="2"/>
  <c r="BE738" i="2"/>
  <c r="BI708" i="2"/>
  <c r="BH708" i="2"/>
  <c r="BG708" i="2"/>
  <c r="BF708" i="2"/>
  <c r="T708" i="2"/>
  <c r="R708" i="2"/>
  <c r="P708" i="2"/>
  <c r="BK708" i="2"/>
  <c r="J708" i="2"/>
  <c r="BE708" i="2" s="1"/>
  <c r="BI699" i="2"/>
  <c r="BH699" i="2"/>
  <c r="BG699" i="2"/>
  <c r="BF699" i="2"/>
  <c r="T699" i="2"/>
  <c r="R699" i="2"/>
  <c r="P699" i="2"/>
  <c r="BK699" i="2"/>
  <c r="J699" i="2"/>
  <c r="BE699" i="2"/>
  <c r="BI690" i="2"/>
  <c r="BH690" i="2"/>
  <c r="BG690" i="2"/>
  <c r="BF690" i="2"/>
  <c r="T690" i="2"/>
  <c r="R690" i="2"/>
  <c r="P690" i="2"/>
  <c r="BK690" i="2"/>
  <c r="J690" i="2"/>
  <c r="BE690" i="2" s="1"/>
  <c r="BI678" i="2"/>
  <c r="BH678" i="2"/>
  <c r="BG678" i="2"/>
  <c r="BF678" i="2"/>
  <c r="T678" i="2"/>
  <c r="R678" i="2"/>
  <c r="P678" i="2"/>
  <c r="BK678" i="2"/>
  <c r="J678" i="2"/>
  <c r="BE678" i="2"/>
  <c r="BI672" i="2"/>
  <c r="BH672" i="2"/>
  <c r="BG672" i="2"/>
  <c r="BF672" i="2"/>
  <c r="T672" i="2"/>
  <c r="R672" i="2"/>
  <c r="P672" i="2"/>
  <c r="BK672" i="2"/>
  <c r="J672" i="2"/>
  <c r="BE672" i="2" s="1"/>
  <c r="BI667" i="2"/>
  <c r="BH667" i="2"/>
  <c r="BG667" i="2"/>
  <c r="BF667" i="2"/>
  <c r="T667" i="2"/>
  <c r="R667" i="2"/>
  <c r="P667" i="2"/>
  <c r="BK667" i="2"/>
  <c r="J667" i="2"/>
  <c r="BE667" i="2"/>
  <c r="BI657" i="2"/>
  <c r="BH657" i="2"/>
  <c r="BG657" i="2"/>
  <c r="BF657" i="2"/>
  <c r="T657" i="2"/>
  <c r="R657" i="2"/>
  <c r="P657" i="2"/>
  <c r="BK657" i="2"/>
  <c r="J657" i="2"/>
  <c r="BE657" i="2" s="1"/>
  <c r="BI644" i="2"/>
  <c r="BH644" i="2"/>
  <c r="BG644" i="2"/>
  <c r="BF644" i="2"/>
  <c r="T644" i="2"/>
  <c r="R644" i="2"/>
  <c r="P644" i="2"/>
  <c r="BK644" i="2"/>
  <c r="J644" i="2"/>
  <c r="BE644" i="2"/>
  <c r="BI624" i="2"/>
  <c r="BH624" i="2"/>
  <c r="BG624" i="2"/>
  <c r="BF624" i="2"/>
  <c r="T624" i="2"/>
  <c r="R624" i="2"/>
  <c r="P624" i="2"/>
  <c r="BK624" i="2"/>
  <c r="J624" i="2"/>
  <c r="BE624" i="2" s="1"/>
  <c r="BI615" i="2"/>
  <c r="BH615" i="2"/>
  <c r="BG615" i="2"/>
  <c r="BF615" i="2"/>
  <c r="T615" i="2"/>
  <c r="R615" i="2"/>
  <c r="P615" i="2"/>
  <c r="BK615" i="2"/>
  <c r="J615" i="2"/>
  <c r="BE615" i="2"/>
  <c r="BI610" i="2"/>
  <c r="BH610" i="2"/>
  <c r="BG610" i="2"/>
  <c r="BF610" i="2"/>
  <c r="T610" i="2"/>
  <c r="R610" i="2"/>
  <c r="P610" i="2"/>
  <c r="BK610" i="2"/>
  <c r="J610" i="2"/>
  <c r="BE610" i="2" s="1"/>
  <c r="BI597" i="2"/>
  <c r="BH597" i="2"/>
  <c r="BG597" i="2"/>
  <c r="BF597" i="2"/>
  <c r="T597" i="2"/>
  <c r="R597" i="2"/>
  <c r="P597" i="2"/>
  <c r="BK597" i="2"/>
  <c r="J597" i="2"/>
  <c r="BE597" i="2"/>
  <c r="BI587" i="2"/>
  <c r="BH587" i="2"/>
  <c r="BG587" i="2"/>
  <c r="BF587" i="2"/>
  <c r="T587" i="2"/>
  <c r="R587" i="2"/>
  <c r="P587" i="2"/>
  <c r="BK587" i="2"/>
  <c r="J587" i="2"/>
  <c r="BE587" i="2" s="1"/>
  <c r="BI586" i="2"/>
  <c r="BH586" i="2"/>
  <c r="BG586" i="2"/>
  <c r="BF586" i="2"/>
  <c r="T586" i="2"/>
  <c r="R586" i="2"/>
  <c r="P586" i="2"/>
  <c r="BK586" i="2"/>
  <c r="J586" i="2"/>
  <c r="BE586" i="2"/>
  <c r="BI583" i="2"/>
  <c r="BH583" i="2"/>
  <c r="BG583" i="2"/>
  <c r="BF583" i="2"/>
  <c r="T583" i="2"/>
  <c r="R583" i="2"/>
  <c r="P583" i="2"/>
  <c r="BK583" i="2"/>
  <c r="BK573" i="2" s="1"/>
  <c r="J583" i="2"/>
  <c r="BE583" i="2" s="1"/>
  <c r="BI577" i="2"/>
  <c r="BH577" i="2"/>
  <c r="BG577" i="2"/>
  <c r="BF577" i="2"/>
  <c r="T577" i="2"/>
  <c r="R577" i="2"/>
  <c r="P577" i="2"/>
  <c r="BK577" i="2"/>
  <c r="J577" i="2"/>
  <c r="BE577" i="2"/>
  <c r="BI574" i="2"/>
  <c r="BH574" i="2"/>
  <c r="BG574" i="2"/>
  <c r="BF574" i="2"/>
  <c r="T574" i="2"/>
  <c r="T573" i="2" s="1"/>
  <c r="T572" i="2" s="1"/>
  <c r="R574" i="2"/>
  <c r="R573" i="2" s="1"/>
  <c r="P574" i="2"/>
  <c r="P573" i="2"/>
  <c r="P572" i="2" s="1"/>
  <c r="BK574" i="2"/>
  <c r="J574" i="2"/>
  <c r="BE574" i="2"/>
  <c r="BI571" i="2"/>
  <c r="BH571" i="2"/>
  <c r="BG571" i="2"/>
  <c r="BF571" i="2"/>
  <c r="T571" i="2"/>
  <c r="T570" i="2"/>
  <c r="R571" i="2"/>
  <c r="R570" i="2" s="1"/>
  <c r="P571" i="2"/>
  <c r="P570" i="2"/>
  <c r="BK571" i="2"/>
  <c r="BK570" i="2" s="1"/>
  <c r="J570" i="2" s="1"/>
  <c r="J107" i="2" s="1"/>
  <c r="J571" i="2"/>
  <c r="BE571" i="2" s="1"/>
  <c r="BI568" i="2"/>
  <c r="BH568" i="2"/>
  <c r="BG568" i="2"/>
  <c r="BF568" i="2"/>
  <c r="T568" i="2"/>
  <c r="R568" i="2"/>
  <c r="P568" i="2"/>
  <c r="BK568" i="2"/>
  <c r="J568" i="2"/>
  <c r="BE568" i="2"/>
  <c r="BI567" i="2"/>
  <c r="BH567" i="2"/>
  <c r="BG567" i="2"/>
  <c r="BF567" i="2"/>
  <c r="T567" i="2"/>
  <c r="R567" i="2"/>
  <c r="P567" i="2"/>
  <c r="BK567" i="2"/>
  <c r="J567" i="2"/>
  <c r="BE567" i="2" s="1"/>
  <c r="BI564" i="2"/>
  <c r="BH564" i="2"/>
  <c r="BG564" i="2"/>
  <c r="BF564" i="2"/>
  <c r="T564" i="2"/>
  <c r="R564" i="2"/>
  <c r="P564" i="2"/>
  <c r="BK564" i="2"/>
  <c r="J564" i="2"/>
  <c r="BE564" i="2"/>
  <c r="BI563" i="2"/>
  <c r="BH563" i="2"/>
  <c r="BG563" i="2"/>
  <c r="BF563" i="2"/>
  <c r="T563" i="2"/>
  <c r="R563" i="2"/>
  <c r="P563" i="2"/>
  <c r="BK563" i="2"/>
  <c r="J563" i="2"/>
  <c r="BE563" i="2" s="1"/>
  <c r="BI562" i="2"/>
  <c r="BH562" i="2"/>
  <c r="BG562" i="2"/>
  <c r="BF562" i="2"/>
  <c r="T562" i="2"/>
  <c r="T561" i="2"/>
  <c r="R562" i="2"/>
  <c r="R561" i="2" s="1"/>
  <c r="P562" i="2"/>
  <c r="P561" i="2"/>
  <c r="BK562" i="2"/>
  <c r="BK561" i="2" s="1"/>
  <c r="J561" i="2" s="1"/>
  <c r="J106" i="2" s="1"/>
  <c r="J562" i="2"/>
  <c r="BE562" i="2" s="1"/>
  <c r="BI558" i="2"/>
  <c r="BH558" i="2"/>
  <c r="BG558" i="2"/>
  <c r="BF558" i="2"/>
  <c r="T558" i="2"/>
  <c r="R558" i="2"/>
  <c r="P558" i="2"/>
  <c r="BK558" i="2"/>
  <c r="J558" i="2"/>
  <c r="BE558" i="2"/>
  <c r="BI554" i="2"/>
  <c r="BH554" i="2"/>
  <c r="BG554" i="2"/>
  <c r="BF554" i="2"/>
  <c r="T554" i="2"/>
  <c r="R554" i="2"/>
  <c r="P554" i="2"/>
  <c r="BK554" i="2"/>
  <c r="J554" i="2"/>
  <c r="BE554" i="2" s="1"/>
  <c r="BI550" i="2"/>
  <c r="BH550" i="2"/>
  <c r="BG550" i="2"/>
  <c r="BF550" i="2"/>
  <c r="T550" i="2"/>
  <c r="R550" i="2"/>
  <c r="P550" i="2"/>
  <c r="BK550" i="2"/>
  <c r="J550" i="2"/>
  <c r="BE550" i="2"/>
  <c r="BI546" i="2"/>
  <c r="BH546" i="2"/>
  <c r="BG546" i="2"/>
  <c r="BF546" i="2"/>
  <c r="T546" i="2"/>
  <c r="R546" i="2"/>
  <c r="P546" i="2"/>
  <c r="BK546" i="2"/>
  <c r="J546" i="2"/>
  <c r="BE546" i="2" s="1"/>
  <c r="BI542" i="2"/>
  <c r="BH542" i="2"/>
  <c r="BG542" i="2"/>
  <c r="BF542" i="2"/>
  <c r="T542" i="2"/>
  <c r="R542" i="2"/>
  <c r="P542" i="2"/>
  <c r="BK542" i="2"/>
  <c r="J542" i="2"/>
  <c r="BE542" i="2"/>
  <c r="BI539" i="2"/>
  <c r="BH539" i="2"/>
  <c r="BG539" i="2"/>
  <c r="BF539" i="2"/>
  <c r="T539" i="2"/>
  <c r="R539" i="2"/>
  <c r="P539" i="2"/>
  <c r="BK539" i="2"/>
  <c r="J539" i="2"/>
  <c r="BE539" i="2" s="1"/>
  <c r="BI534" i="2"/>
  <c r="BH534" i="2"/>
  <c r="BG534" i="2"/>
  <c r="BF534" i="2"/>
  <c r="T534" i="2"/>
  <c r="R534" i="2"/>
  <c r="P534" i="2"/>
  <c r="BK534" i="2"/>
  <c r="J534" i="2"/>
  <c r="BE534" i="2"/>
  <c r="BI525" i="2"/>
  <c r="BH525" i="2"/>
  <c r="BG525" i="2"/>
  <c r="BF525" i="2"/>
  <c r="T525" i="2"/>
  <c r="R525" i="2"/>
  <c r="P525" i="2"/>
  <c r="BK525" i="2"/>
  <c r="J525" i="2"/>
  <c r="BE525" i="2" s="1"/>
  <c r="BI514" i="2"/>
  <c r="BH514" i="2"/>
  <c r="BG514" i="2"/>
  <c r="BF514" i="2"/>
  <c r="T514" i="2"/>
  <c r="R514" i="2"/>
  <c r="P514" i="2"/>
  <c r="BK514" i="2"/>
  <c r="J514" i="2"/>
  <c r="BE514" i="2"/>
  <c r="BI510" i="2"/>
  <c r="BH510" i="2"/>
  <c r="BG510" i="2"/>
  <c r="BF510" i="2"/>
  <c r="T510" i="2"/>
  <c r="R510" i="2"/>
  <c r="P510" i="2"/>
  <c r="BK510" i="2"/>
  <c r="J510" i="2"/>
  <c r="BE510" i="2" s="1"/>
  <c r="BI506" i="2"/>
  <c r="BH506" i="2"/>
  <c r="BG506" i="2"/>
  <c r="BF506" i="2"/>
  <c r="T506" i="2"/>
  <c r="R506" i="2"/>
  <c r="P506" i="2"/>
  <c r="BK506" i="2"/>
  <c r="J506" i="2"/>
  <c r="BE506" i="2"/>
  <c r="BI502" i="2"/>
  <c r="BH502" i="2"/>
  <c r="BG502" i="2"/>
  <c r="BF502" i="2"/>
  <c r="T502" i="2"/>
  <c r="R502" i="2"/>
  <c r="P502" i="2"/>
  <c r="BK502" i="2"/>
  <c r="J502" i="2"/>
  <c r="BE502" i="2" s="1"/>
  <c r="BI499" i="2"/>
  <c r="BH499" i="2"/>
  <c r="BG499" i="2"/>
  <c r="BF499" i="2"/>
  <c r="T499" i="2"/>
  <c r="R499" i="2"/>
  <c r="P499" i="2"/>
  <c r="BK499" i="2"/>
  <c r="J499" i="2"/>
  <c r="BE499" i="2"/>
  <c r="BI496" i="2"/>
  <c r="BH496" i="2"/>
  <c r="BG496" i="2"/>
  <c r="BF496" i="2"/>
  <c r="T496" i="2"/>
  <c r="R496" i="2"/>
  <c r="P496" i="2"/>
  <c r="BK496" i="2"/>
  <c r="J496" i="2"/>
  <c r="BE496" i="2" s="1"/>
  <c r="BI490" i="2"/>
  <c r="BH490" i="2"/>
  <c r="BG490" i="2"/>
  <c r="BF490" i="2"/>
  <c r="T490" i="2"/>
  <c r="R490" i="2"/>
  <c r="P490" i="2"/>
  <c r="BK490" i="2"/>
  <c r="J490" i="2"/>
  <c r="BE490" i="2"/>
  <c r="BI485" i="2"/>
  <c r="BH485" i="2"/>
  <c r="BG485" i="2"/>
  <c r="BF485" i="2"/>
  <c r="T485" i="2"/>
  <c r="R485" i="2"/>
  <c r="P485" i="2"/>
  <c r="BK485" i="2"/>
  <c r="J485" i="2"/>
  <c r="BE485" i="2" s="1"/>
  <c r="BI477" i="2"/>
  <c r="BH477" i="2"/>
  <c r="BG477" i="2"/>
  <c r="BF477" i="2"/>
  <c r="T477" i="2"/>
  <c r="R477" i="2"/>
  <c r="P477" i="2"/>
  <c r="BK477" i="2"/>
  <c r="J477" i="2"/>
  <c r="BE477" i="2"/>
  <c r="BI469" i="2"/>
  <c r="BH469" i="2"/>
  <c r="BG469" i="2"/>
  <c r="BF469" i="2"/>
  <c r="T469" i="2"/>
  <c r="R469" i="2"/>
  <c r="P469" i="2"/>
  <c r="BK469" i="2"/>
  <c r="J469" i="2"/>
  <c r="BE469" i="2" s="1"/>
  <c r="BI455" i="2"/>
  <c r="BH455" i="2"/>
  <c r="BG455" i="2"/>
  <c r="BF455" i="2"/>
  <c r="T455" i="2"/>
  <c r="R455" i="2"/>
  <c r="P455" i="2"/>
  <c r="BK455" i="2"/>
  <c r="J455" i="2"/>
  <c r="BE455" i="2"/>
  <c r="BI441" i="2"/>
  <c r="BH441" i="2"/>
  <c r="BG441" i="2"/>
  <c r="BF441" i="2"/>
  <c r="T441" i="2"/>
  <c r="R441" i="2"/>
  <c r="P441" i="2"/>
  <c r="BK441" i="2"/>
  <c r="J441" i="2"/>
  <c r="BE441" i="2" s="1"/>
  <c r="BI438" i="2"/>
  <c r="BH438" i="2"/>
  <c r="BG438" i="2"/>
  <c r="BF438" i="2"/>
  <c r="T438" i="2"/>
  <c r="R438" i="2"/>
  <c r="P438" i="2"/>
  <c r="BK438" i="2"/>
  <c r="J438" i="2"/>
  <c r="BE438" i="2"/>
  <c r="BI431" i="2"/>
  <c r="BH431" i="2"/>
  <c r="BG431" i="2"/>
  <c r="BF431" i="2"/>
  <c r="T431" i="2"/>
  <c r="R431" i="2"/>
  <c r="P431" i="2"/>
  <c r="BK431" i="2"/>
  <c r="J431" i="2"/>
  <c r="BE431" i="2" s="1"/>
  <c r="BI427" i="2"/>
  <c r="BH427" i="2"/>
  <c r="BG427" i="2"/>
  <c r="BF427" i="2"/>
  <c r="T427" i="2"/>
  <c r="T426" i="2"/>
  <c r="R427" i="2"/>
  <c r="R426" i="2" s="1"/>
  <c r="P427" i="2"/>
  <c r="P426" i="2"/>
  <c r="BK427" i="2"/>
  <c r="BK426" i="2" s="1"/>
  <c r="J426" i="2" s="1"/>
  <c r="J105" i="2" s="1"/>
  <c r="J427" i="2"/>
  <c r="BE427" i="2" s="1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/>
  <c r="BI420" i="2"/>
  <c r="BH420" i="2"/>
  <c r="BG420" i="2"/>
  <c r="BF420" i="2"/>
  <c r="T420" i="2"/>
  <c r="R420" i="2"/>
  <c r="P420" i="2"/>
  <c r="BK420" i="2"/>
  <c r="J420" i="2"/>
  <c r="BE420" i="2" s="1"/>
  <c r="BI416" i="2"/>
  <c r="BH416" i="2"/>
  <c r="BG416" i="2"/>
  <c r="BF416" i="2"/>
  <c r="T416" i="2"/>
  <c r="T415" i="2"/>
  <c r="R416" i="2"/>
  <c r="R415" i="2" s="1"/>
  <c r="P416" i="2"/>
  <c r="P415" i="2"/>
  <c r="BK416" i="2"/>
  <c r="BK415" i="2" s="1"/>
  <c r="J415" i="2" s="1"/>
  <c r="J104" i="2" s="1"/>
  <c r="J416" i="2"/>
  <c r="BE416" i="2" s="1"/>
  <c r="BI414" i="2"/>
  <c r="BH414" i="2"/>
  <c r="BG414" i="2"/>
  <c r="BF414" i="2"/>
  <c r="T414" i="2"/>
  <c r="T413" i="2"/>
  <c r="R414" i="2"/>
  <c r="R413" i="2" s="1"/>
  <c r="P414" i="2"/>
  <c r="P413" i="2"/>
  <c r="BK414" i="2"/>
  <c r="BK413" i="2" s="1"/>
  <c r="J413" i="2" s="1"/>
  <c r="J103" i="2" s="1"/>
  <c r="J414" i="2"/>
  <c r="BE414" i="2" s="1"/>
  <c r="BI409" i="2"/>
  <c r="BH409" i="2"/>
  <c r="BG409" i="2"/>
  <c r="BF409" i="2"/>
  <c r="T409" i="2"/>
  <c r="R409" i="2"/>
  <c r="P409" i="2"/>
  <c r="BK409" i="2"/>
  <c r="J409" i="2"/>
  <c r="BE409" i="2"/>
  <c r="BI405" i="2"/>
  <c r="BH405" i="2"/>
  <c r="BG405" i="2"/>
  <c r="BF405" i="2"/>
  <c r="T405" i="2"/>
  <c r="R405" i="2"/>
  <c r="P405" i="2"/>
  <c r="BK405" i="2"/>
  <c r="J405" i="2"/>
  <c r="BE405" i="2" s="1"/>
  <c r="BI401" i="2"/>
  <c r="BH401" i="2"/>
  <c r="BG401" i="2"/>
  <c r="BF401" i="2"/>
  <c r="T401" i="2"/>
  <c r="R401" i="2"/>
  <c r="P401" i="2"/>
  <c r="BK401" i="2"/>
  <c r="J401" i="2"/>
  <c r="BE401" i="2"/>
  <c r="BI397" i="2"/>
  <c r="BH397" i="2"/>
  <c r="BG397" i="2"/>
  <c r="BF397" i="2"/>
  <c r="T397" i="2"/>
  <c r="R397" i="2"/>
  <c r="P397" i="2"/>
  <c r="BK397" i="2"/>
  <c r="J397" i="2"/>
  <c r="BE397" i="2" s="1"/>
  <c r="BI393" i="2"/>
  <c r="BH393" i="2"/>
  <c r="BG393" i="2"/>
  <c r="BF393" i="2"/>
  <c r="T393" i="2"/>
  <c r="R393" i="2"/>
  <c r="P393" i="2"/>
  <c r="BK393" i="2"/>
  <c r="J393" i="2"/>
  <c r="BE393" i="2"/>
  <c r="BI389" i="2"/>
  <c r="BH389" i="2"/>
  <c r="BG389" i="2"/>
  <c r="BF389" i="2"/>
  <c r="T389" i="2"/>
  <c r="R389" i="2"/>
  <c r="P389" i="2"/>
  <c r="BK389" i="2"/>
  <c r="J389" i="2"/>
  <c r="BE389" i="2" s="1"/>
  <c r="BI381" i="2"/>
  <c r="BH381" i="2"/>
  <c r="BG381" i="2"/>
  <c r="BF381" i="2"/>
  <c r="T381" i="2"/>
  <c r="T380" i="2"/>
  <c r="R381" i="2"/>
  <c r="R380" i="2" s="1"/>
  <c r="P381" i="2"/>
  <c r="P380" i="2"/>
  <c r="BK381" i="2"/>
  <c r="BK380" i="2" s="1"/>
  <c r="J380" i="2" s="1"/>
  <c r="J102" i="2" s="1"/>
  <c r="J381" i="2"/>
  <c r="BE381" i="2" s="1"/>
  <c r="BI367" i="2"/>
  <c r="BH367" i="2"/>
  <c r="BG367" i="2"/>
  <c r="BF367" i="2"/>
  <c r="T367" i="2"/>
  <c r="R367" i="2"/>
  <c r="P367" i="2"/>
  <c r="BK367" i="2"/>
  <c r="J367" i="2"/>
  <c r="BE367" i="2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T357" i="2"/>
  <c r="R358" i="2"/>
  <c r="R357" i="2" s="1"/>
  <c r="P358" i="2"/>
  <c r="P357" i="2"/>
  <c r="BK358" i="2"/>
  <c r="BK357" i="2" s="1"/>
  <c r="J357" i="2" s="1"/>
  <c r="J101" i="2" s="1"/>
  <c r="J358" i="2"/>
  <c r="BE358" i="2" s="1"/>
  <c r="BI354" i="2"/>
  <c r="BH354" i="2"/>
  <c r="BG354" i="2"/>
  <c r="BF354" i="2"/>
  <c r="T354" i="2"/>
  <c r="R354" i="2"/>
  <c r="P354" i="2"/>
  <c r="BK354" i="2"/>
  <c r="J354" i="2"/>
  <c r="BE354" i="2"/>
  <c r="BI347" i="2"/>
  <c r="BH347" i="2"/>
  <c r="BG347" i="2"/>
  <c r="BF347" i="2"/>
  <c r="T347" i="2"/>
  <c r="R347" i="2"/>
  <c r="P347" i="2"/>
  <c r="BK347" i="2"/>
  <c r="J347" i="2"/>
  <c r="BE347" i="2" s="1"/>
  <c r="BI321" i="2"/>
  <c r="BH321" i="2"/>
  <c r="BG321" i="2"/>
  <c r="BF321" i="2"/>
  <c r="T321" i="2"/>
  <c r="R321" i="2"/>
  <c r="P321" i="2"/>
  <c r="BK321" i="2"/>
  <c r="J321" i="2"/>
  <c r="BE321" i="2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T313" i="2"/>
  <c r="R313" i="2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J310" i="2"/>
  <c r="BE310" i="2" s="1"/>
  <c r="BI284" i="2"/>
  <c r="BH284" i="2"/>
  <c r="BG284" i="2"/>
  <c r="BF284" i="2"/>
  <c r="T284" i="2"/>
  <c r="R284" i="2"/>
  <c r="P284" i="2"/>
  <c r="BK284" i="2"/>
  <c r="J284" i="2"/>
  <c r="BE284" i="2"/>
  <c r="BI280" i="2"/>
  <c r="BH280" i="2"/>
  <c r="BG280" i="2"/>
  <c r="BF280" i="2"/>
  <c r="T280" i="2"/>
  <c r="R280" i="2"/>
  <c r="P280" i="2"/>
  <c r="BK280" i="2"/>
  <c r="J280" i="2"/>
  <c r="BE280" i="2" s="1"/>
  <c r="BI261" i="2"/>
  <c r="BH261" i="2"/>
  <c r="BG261" i="2"/>
  <c r="BF261" i="2"/>
  <c r="T261" i="2"/>
  <c r="R261" i="2"/>
  <c r="P261" i="2"/>
  <c r="BK261" i="2"/>
  <c r="J261" i="2"/>
  <c r="BE261" i="2"/>
  <c r="BI257" i="2"/>
  <c r="BH257" i="2"/>
  <c r="BG257" i="2"/>
  <c r="BF257" i="2"/>
  <c r="T257" i="2"/>
  <c r="R257" i="2"/>
  <c r="P257" i="2"/>
  <c r="BK257" i="2"/>
  <c r="J257" i="2"/>
  <c r="BE257" i="2" s="1"/>
  <c r="BI253" i="2"/>
  <c r="BH253" i="2"/>
  <c r="BG253" i="2"/>
  <c r="BF253" i="2"/>
  <c r="T253" i="2"/>
  <c r="R253" i="2"/>
  <c r="P253" i="2"/>
  <c r="BK253" i="2"/>
  <c r="J253" i="2"/>
  <c r="BE253" i="2"/>
  <c r="BI239" i="2"/>
  <c r="BH239" i="2"/>
  <c r="BG239" i="2"/>
  <c r="BF239" i="2"/>
  <c r="T239" i="2"/>
  <c r="R239" i="2"/>
  <c r="P239" i="2"/>
  <c r="BK239" i="2"/>
  <c r="J239" i="2"/>
  <c r="BE239" i="2" s="1"/>
  <c r="BI226" i="2"/>
  <c r="BH226" i="2"/>
  <c r="BG226" i="2"/>
  <c r="BF226" i="2"/>
  <c r="T226" i="2"/>
  <c r="T225" i="2"/>
  <c r="R226" i="2"/>
  <c r="R225" i="2" s="1"/>
  <c r="P226" i="2"/>
  <c r="P225" i="2"/>
  <c r="BK226" i="2"/>
  <c r="BK225" i="2" s="1"/>
  <c r="J225" i="2" s="1"/>
  <c r="J100" i="2" s="1"/>
  <c r="J226" i="2"/>
  <c r="BE226" i="2" s="1"/>
  <c r="BI220" i="2"/>
  <c r="BH220" i="2"/>
  <c r="BG220" i="2"/>
  <c r="BF220" i="2"/>
  <c r="T220" i="2"/>
  <c r="T219" i="2"/>
  <c r="R220" i="2"/>
  <c r="R219" i="2" s="1"/>
  <c r="P220" i="2"/>
  <c r="P219" i="2"/>
  <c r="BK220" i="2"/>
  <c r="BK219" i="2" s="1"/>
  <c r="J219" i="2" s="1"/>
  <c r="J99" i="2" s="1"/>
  <c r="J220" i="2"/>
  <c r="BE220" i="2" s="1"/>
  <c r="BI210" i="2"/>
  <c r="BH210" i="2"/>
  <c r="BG210" i="2"/>
  <c r="BF210" i="2"/>
  <c r="T210" i="2"/>
  <c r="R210" i="2"/>
  <c r="P210" i="2"/>
  <c r="BK210" i="2"/>
  <c r="J210" i="2"/>
  <c r="BE210" i="2"/>
  <c r="BI198" i="2"/>
  <c r="BH198" i="2"/>
  <c r="BG198" i="2"/>
  <c r="BF198" i="2"/>
  <c r="T198" i="2"/>
  <c r="R198" i="2"/>
  <c r="P198" i="2"/>
  <c r="BK198" i="2"/>
  <c r="J198" i="2"/>
  <c r="BE198" i="2" s="1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 s="1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R170" i="2"/>
  <c r="P170" i="2"/>
  <c r="BK170" i="2"/>
  <c r="J170" i="2"/>
  <c r="BE170" i="2"/>
  <c r="BI164" i="2"/>
  <c r="BH164" i="2"/>
  <c r="BG164" i="2"/>
  <c r="BF164" i="2"/>
  <c r="T164" i="2"/>
  <c r="R164" i="2"/>
  <c r="P164" i="2"/>
  <c r="BK164" i="2"/>
  <c r="J164" i="2"/>
  <c r="BE164" i="2" s="1"/>
  <c r="BI159" i="2"/>
  <c r="BH159" i="2"/>
  <c r="BG159" i="2"/>
  <c r="BF159" i="2"/>
  <c r="T159" i="2"/>
  <c r="R159" i="2"/>
  <c r="P159" i="2"/>
  <c r="BK159" i="2"/>
  <c r="J159" i="2"/>
  <c r="BE159" i="2"/>
  <c r="BI155" i="2"/>
  <c r="BH155" i="2"/>
  <c r="BG155" i="2"/>
  <c r="BF155" i="2"/>
  <c r="T155" i="2"/>
  <c r="R155" i="2"/>
  <c r="P155" i="2"/>
  <c r="BK155" i="2"/>
  <c r="J155" i="2"/>
  <c r="BE155" i="2" s="1"/>
  <c r="BI146" i="2"/>
  <c r="F37" i="2"/>
  <c r="BD95" i="1" s="1"/>
  <c r="BD94" i="1" s="1"/>
  <c r="W33" i="1" s="1"/>
  <c r="BH146" i="2"/>
  <c r="F36" i="2" s="1"/>
  <c r="BC95" i="1" s="1"/>
  <c r="BC94" i="1" s="1"/>
  <c r="BG146" i="2"/>
  <c r="F35" i="2" s="1"/>
  <c r="BB95" i="1" s="1"/>
  <c r="BB94" i="1" s="1"/>
  <c r="BF146" i="2"/>
  <c r="F34" i="2" s="1"/>
  <c r="BA95" i="1" s="1"/>
  <c r="BA94" i="1" s="1"/>
  <c r="T146" i="2"/>
  <c r="T145" i="2" s="1"/>
  <c r="T144" i="2" s="1"/>
  <c r="T143" i="2" s="1"/>
  <c r="R146" i="2"/>
  <c r="R145" i="2" s="1"/>
  <c r="R144" i="2" s="1"/>
  <c r="P146" i="2"/>
  <c r="P145" i="2" s="1"/>
  <c r="P144" i="2" s="1"/>
  <c r="P143" i="2" s="1"/>
  <c r="AU95" i="1" s="1"/>
  <c r="BK146" i="2"/>
  <c r="BK145" i="2" s="1"/>
  <c r="J146" i="2"/>
  <c r="BE146" i="2" s="1"/>
  <c r="J140" i="2"/>
  <c r="J139" i="2"/>
  <c r="F139" i="2"/>
  <c r="F137" i="2"/>
  <c r="E135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33" i="2"/>
  <c r="E85" i="2"/>
  <c r="AS94" i="1"/>
  <c r="AT98" i="1"/>
  <c r="L90" i="1"/>
  <c r="AM90" i="1"/>
  <c r="AM89" i="1"/>
  <c r="L89" i="1"/>
  <c r="AM87" i="1"/>
  <c r="L87" i="1"/>
  <c r="L85" i="1"/>
  <c r="L84" i="1"/>
  <c r="AW94" i="1" l="1"/>
  <c r="AK30" i="1" s="1"/>
  <c r="W30" i="1"/>
  <c r="J573" i="2"/>
  <c r="J109" i="2" s="1"/>
  <c r="BK572" i="2"/>
  <c r="J572" i="2" s="1"/>
  <c r="J108" i="2" s="1"/>
  <c r="J145" i="2"/>
  <c r="J98" i="2" s="1"/>
  <c r="BK144" i="2"/>
  <c r="W31" i="1"/>
  <c r="AX94" i="1"/>
  <c r="AY94" i="1"/>
  <c r="W32" i="1"/>
  <c r="J33" i="2"/>
  <c r="AV95" i="1" s="1"/>
  <c r="F33" i="2"/>
  <c r="AZ95" i="1" s="1"/>
  <c r="R572" i="2"/>
  <c r="R143" i="2" s="1"/>
  <c r="J137" i="2"/>
  <c r="F140" i="2"/>
  <c r="J34" i="2"/>
  <c r="AW95" i="1" s="1"/>
  <c r="J96" i="4"/>
  <c r="J30" i="4"/>
  <c r="J33" i="7"/>
  <c r="AV100" i="1" s="1"/>
  <c r="F33" i="7"/>
  <c r="AZ100" i="1" s="1"/>
  <c r="J33" i="3"/>
  <c r="AV96" i="1" s="1"/>
  <c r="F33" i="3"/>
  <c r="AZ96" i="1" s="1"/>
  <c r="R125" i="3"/>
  <c r="R145" i="3"/>
  <c r="R124" i="7"/>
  <c r="R123" i="7" s="1"/>
  <c r="J126" i="3"/>
  <c r="J98" i="3" s="1"/>
  <c r="BK125" i="3"/>
  <c r="J146" i="3"/>
  <c r="J101" i="3" s="1"/>
  <c r="BK145" i="3"/>
  <c r="J145" i="3" s="1"/>
  <c r="J100" i="3" s="1"/>
  <c r="J118" i="5"/>
  <c r="J97" i="5" s="1"/>
  <c r="BK117" i="5"/>
  <c r="J117" i="5" s="1"/>
  <c r="J124" i="7"/>
  <c r="J97" i="7" s="1"/>
  <c r="BK123" i="7"/>
  <c r="J123" i="7" s="1"/>
  <c r="T124" i="3"/>
  <c r="P145" i="3"/>
  <c r="P124" i="3" s="1"/>
  <c r="AU96" i="1" s="1"/>
  <c r="AU94" i="1" s="1"/>
  <c r="J96" i="6"/>
  <c r="J30" i="6"/>
  <c r="J118" i="3"/>
  <c r="F121" i="3"/>
  <c r="J34" i="3"/>
  <c r="AW96" i="1" s="1"/>
  <c r="J33" i="4"/>
  <c r="AV97" i="1" s="1"/>
  <c r="J118" i="4"/>
  <c r="J97" i="4" s="1"/>
  <c r="J34" i="4"/>
  <c r="AW97" i="1" s="1"/>
  <c r="J111" i="5"/>
  <c r="F114" i="5"/>
  <c r="J33" i="6"/>
  <c r="AV99" i="1" s="1"/>
  <c r="J118" i="6"/>
  <c r="J97" i="6" s="1"/>
  <c r="J34" i="6"/>
  <c r="AW99" i="1" s="1"/>
  <c r="J117" i="7"/>
  <c r="F120" i="7"/>
  <c r="J34" i="7"/>
  <c r="AW100" i="1" s="1"/>
  <c r="J96" i="5" l="1"/>
  <c r="J30" i="5"/>
  <c r="J125" i="3"/>
  <c r="J97" i="3" s="1"/>
  <c r="BK124" i="3"/>
  <c r="J124" i="3" s="1"/>
  <c r="R124" i="3"/>
  <c r="AT97" i="1"/>
  <c r="AG99" i="1"/>
  <c r="AN99" i="1" s="1"/>
  <c r="J39" i="6"/>
  <c r="AG97" i="1"/>
  <c r="J39" i="4"/>
  <c r="J30" i="7"/>
  <c r="J96" i="7"/>
  <c r="AT96" i="1"/>
  <c r="AZ94" i="1"/>
  <c r="J144" i="2"/>
  <c r="J97" i="2" s="1"/>
  <c r="BK143" i="2"/>
  <c r="J143" i="2" s="1"/>
  <c r="AT99" i="1"/>
  <c r="AT100" i="1"/>
  <c r="AT95" i="1"/>
  <c r="J30" i="2" l="1"/>
  <c r="J96" i="2"/>
  <c r="J30" i="3"/>
  <c r="J96" i="3"/>
  <c r="J39" i="7"/>
  <c r="AG100" i="1"/>
  <c r="AN100" i="1" s="1"/>
  <c r="W29" i="1"/>
  <c r="AV94" i="1"/>
  <c r="J39" i="5"/>
  <c r="AG98" i="1"/>
  <c r="AN98" i="1" s="1"/>
  <c r="AN97" i="1"/>
  <c r="J39" i="2" l="1"/>
  <c r="AG95" i="1"/>
  <c r="AT94" i="1"/>
  <c r="AK29" i="1"/>
  <c r="J39" i="3"/>
  <c r="AG96" i="1"/>
  <c r="AN96" i="1" s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<sst xmlns="http://schemas.openxmlformats.org/spreadsheetml/2006/main" count="14931" uniqueCount="2005">
  <si>
    <t>Export Komplet</t>
  </si>
  <si>
    <t/>
  </si>
  <si>
    <t>2.0</t>
  </si>
  <si>
    <t>ZAMOK</t>
  </si>
  <si>
    <t>False</t>
  </si>
  <si>
    <t>{098c657d-5ff4-4d05-bfd1-7e7cd7495480}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</si>
  <si>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</si>
  <si>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</si>
  <si>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</si>
  <si>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</si>
  <si>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</si>
  <si>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</si>
  <si>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</si>
  <si>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</si>
  <si>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TV19-024V1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</si>
  <si>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</si>
  <si>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</si>
  <si>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Varianta 1 - Nová pracoviště Městské Policie v Ostrově v 1. NP objektu Hlavní Třída 797 a 796</t>
  </si>
  <si>
    <t>KSO:</t>
  </si>
  <si>
    <t>801 6</t>
  </si>
  <si>
    <t>CC-CZ:</t>
  </si>
  <si>
    <t>zak.č. 9198-25</t>
  </si>
  <si>
    <t>Místo:</t>
  </si>
  <si>
    <t>Ostrov</t>
  </si>
  <si>
    <t>Datum:</t>
  </si>
  <si>
    <t>1. 8. 2019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</si>
  <si>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</si>
  <si>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</si>
  <si>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</si>
  <si>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</si>
  <si>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</si>
  <si>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</si>
  <si>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</si>
  <si>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</si>
  <si>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</si>
  <si>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</si>
  <si>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</si>
  <si>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</si>
  <si>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</si>
  <si>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</si>
  <si>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</si>
  <si>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</si>
  <si>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</si>
  <si>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</si>
  <si>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</si>
  <si>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</si>
  <si>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</si>
  <si>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</si>
  <si>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</si>
  <si>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</si>
  <si>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</si>
  <si>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</si>
  <si>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</si>
  <si>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</si>
  <si>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</si>
  <si>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</si>
  <si>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</si>
  <si>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</si>
  <si>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</si>
  <si>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</si>
  <si>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</si>
  <si>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</si>
  <si>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</si>
  <si>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</si>
  <si>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</si>
  <si>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</si>
  <si>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</si>
  <si>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</si>
  <si>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</si>
  <si>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</si>
  <si>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</si>
  <si>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</si>
  <si>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</si>
  <si>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</si>
  <si>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</si>
  <si>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</si>
  <si>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</si>
  <si>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</si>
  <si>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</si>
  <si>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</si>
  <si>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</si>
  <si>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</si>
  <si>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</si>
  <si>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</si>
  <si>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</si>
  <si>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 - V1</t>
  </si>
  <si>
    <t>STA</t>
  </si>
  <si>
    <t>1</t>
  </si>
  <si>
    <t>{53c907fa-b271-4ffa-b44e-b5a9a8e0461e}</t>
  </si>
  <si>
    <t>2</t>
  </si>
  <si>
    <t>B</t>
  </si>
  <si>
    <t>ZTI</t>
  </si>
  <si>
    <t>{c0e789ef-9095-4d23-aadf-7ddba602c2b8}</t>
  </si>
  <si>
    <t>C</t>
  </si>
  <si>
    <t>Elektročást - silnoproud</t>
  </si>
  <si>
    <t>{c5c486c3-dc1c-417d-9e02-7691746b3924}</t>
  </si>
  <si>
    <t>Elektročást - slaboproud</t>
  </si>
  <si>
    <t>{b9f73950-d497-4cdb-bd9f-33841eb88bac}</t>
  </si>
  <si>
    <t>E</t>
  </si>
  <si>
    <t>VZT</t>
  </si>
  <si>
    <t>{ddab1a22-84c0-4701-b4b6-91e3f148d263}</t>
  </si>
  <si>
    <t>F</t>
  </si>
  <si>
    <t>VRN</t>
  </si>
  <si>
    <t>{bea5b502-f2a9-48c7-b417-ce71fec7446d}</t>
  </si>
  <si>
    <t>KRYCÍ LIST SOUPISU PRACÍ</t>
  </si>
  <si>
    <t>Objekt:</t>
  </si>
  <si>
    <t>A - Stavební část - V1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</si>
  <si>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</si>
  <si>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</si>
  <si>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</si>
  <si>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</si>
  <si>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</si>
  <si>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</si>
  <si>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</si>
  <si>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</si>
  <si>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</si>
  <si>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</si>
  <si>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</si>
  <si>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</si>
  <si>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</si>
  <si>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</si>
  <si>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</si>
  <si>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</si>
  <si>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</si>
  <si>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DMT - Demontáže</t>
  </si>
  <si>
    <t xml:space="preserve">    711 - Izolace proti vodě, vlhkosti a plynům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</si>
  <si>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</si>
  <si>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</si>
  <si>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</si>
  <si>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</si>
  <si>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</si>
  <si>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</si>
  <si>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</si>
  <si>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</si>
  <si>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</si>
  <si>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</si>
  <si>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</si>
  <si>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</si>
  <si>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 xml:space="preserve">VYB - Vybavení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</si>
  <si>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</si>
  <si>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</si>
  <si>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</si>
  <si>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</si>
  <si>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</si>
  <si>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</si>
  <si>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</si>
  <si>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</si>
  <si>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</si>
  <si>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</si>
  <si>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</si>
  <si>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</si>
  <si>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</si>
  <si>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</si>
  <si>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</si>
  <si>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</si>
  <si>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</si>
  <si>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</si>
  <si>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</si>
  <si>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</si>
  <si>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 plochy přes 1 m2 do 4 m2 na maltu vápenocementovou</t>
  </si>
  <si>
    <t>m3</t>
  </si>
  <si>
    <t>CS ÚRS 2019 02</t>
  </si>
  <si>
    <t>4</t>
  </si>
  <si>
    <t>-1969011122</t>
  </si>
  <si>
    <t>VV</t>
  </si>
  <si>
    <t>dle výkresu Půdorys bourání 1.NP</t>
  </si>
  <si>
    <t>dozdívky otvorů</t>
  </si>
  <si>
    <t>0,6*1,1*2,05</t>
  </si>
  <si>
    <t>0,15*1,0*2,0</t>
  </si>
  <si>
    <t>0,2*1,1*2,05</t>
  </si>
  <si>
    <t>0,2*0,9*2,5</t>
  </si>
  <si>
    <t>2,554*0,1+0,091</t>
  </si>
  <si>
    <t>Součet</t>
  </si>
  <si>
    <t>310238211</t>
  </si>
  <si>
    <t>Zazdívka otvorů ve zdivu nadzákladovém cihlami pálenými  plochy přes 0,25 m2 do 1 m2 na maltu vápenocementovou</t>
  </si>
  <si>
    <t>692446123</t>
  </si>
  <si>
    <t>0,6*0,4*2,05+0,008</t>
  </si>
  <si>
    <t>340231035</t>
  </si>
  <si>
    <t>Zazdívka otvorů v příčkách nebo stěnách děrovanými cihlami plochy přes 1 do 4 m2 , tloušťka příčky 140 mm</t>
  </si>
  <si>
    <t>m2</t>
  </si>
  <si>
    <t>-1010432121</t>
  </si>
  <si>
    <t>0,95*2,05</t>
  </si>
  <si>
    <t>1,15*2,05</t>
  </si>
  <si>
    <t>0,294</t>
  </si>
  <si>
    <t>317944321</t>
  </si>
  <si>
    <t>Válcované nosníky dodatečně osazované do připravených otvorů  bez zazdění hlav do č. 12</t>
  </si>
  <si>
    <t>t</t>
  </si>
  <si>
    <t>-1578983158</t>
  </si>
  <si>
    <t>66,0*0,001</t>
  </si>
  <si>
    <t>ostatní (v případě chybějících původních nosníků)</t>
  </si>
  <si>
    <t>0,1</t>
  </si>
  <si>
    <t>5</t>
  </si>
  <si>
    <t>317941121</t>
  </si>
  <si>
    <t>Osazování ocelových válcovaných nosníků na zdivu  I nebo IE nebo U nebo UE nebo L do č. 12 nebo výšky do 120 mm</t>
  </si>
  <si>
    <t>-1274817152</t>
  </si>
  <si>
    <t>dle výkresu Půdorys nového stavu 1.NP</t>
  </si>
  <si>
    <t>56,0*0,001</t>
  </si>
  <si>
    <t>6</t>
  </si>
  <si>
    <t>M</t>
  </si>
  <si>
    <t>13010402</t>
  </si>
  <si>
    <t>úhelník ocelový rovnostranný jakost 11 375 25x25x3mm</t>
  </si>
  <si>
    <t>8</t>
  </si>
  <si>
    <t>-43210722</t>
  </si>
  <si>
    <t>dodávka, doprava k pol.317941121</t>
  </si>
  <si>
    <t>0,056*1,1</t>
  </si>
  <si>
    <t>7</t>
  </si>
  <si>
    <t>317234410</t>
  </si>
  <si>
    <t>Vyzdívka mezi nosníky cihlami pálenými  na maltu cementovou</t>
  </si>
  <si>
    <t>12335286</t>
  </si>
  <si>
    <t>ocelové nosníky I 100 - vyklínování vůči nadpraží</t>
  </si>
  <si>
    <t>0,6*1,25*0,1</t>
  </si>
  <si>
    <t>ocelové nosníky L50/50/5</t>
  </si>
  <si>
    <t>0,1*1,2*0,05</t>
  </si>
  <si>
    <t>nový stav - oc.nosníky L25/25/3 mm na nové zdivo</t>
  </si>
  <si>
    <t>0,15*(1,45*2+1,2*6+1,1*7+1,0*6)*0,03</t>
  </si>
  <si>
    <t>0,288*0,1+0,033</t>
  </si>
  <si>
    <t>349231811</t>
  </si>
  <si>
    <t>Přizdívka z cihel ostění s ozubem  ve vybouraných otvorech, s vysekáním kapes pro zavázaní přes 80 do 150 mm</t>
  </si>
  <si>
    <t>127301147</t>
  </si>
  <si>
    <t>srovnatelné pro ostění vybouraných otvorů stávajících výplní</t>
  </si>
  <si>
    <t>0,1*2,05*10</t>
  </si>
  <si>
    <t>9</t>
  </si>
  <si>
    <t>342244101</t>
  </si>
  <si>
    <t>Příčky jednoduché z cihel děrovaných  klasických spojených na pero a drážku na maltu M5, pevnost cihel do P15, tl. příčky 80 mm</t>
  </si>
  <si>
    <t>-1595693009</t>
  </si>
  <si>
    <t>příčky tl. 100 mm - výkres: Půdorys nového stavu 1.NP</t>
  </si>
  <si>
    <t>3,95*(1,0+2,85+2,95+2,05+1,95*2)</t>
  </si>
  <si>
    <t>3,95*(1,3+3,75+1,4+1,5+2,9*2)</t>
  </si>
  <si>
    <t>-1,97*0,7*4</t>
  </si>
  <si>
    <t>99,1*0,02+0,858</t>
  </si>
  <si>
    <t>10</t>
  </si>
  <si>
    <t>342244121</t>
  </si>
  <si>
    <t>Příčky jednoduché z cihel děrovaných  klasických spojených na pero a drážku na maltu M5, pevnost cihel do P15, tl. příčky 140 mm</t>
  </si>
  <si>
    <t>-1623195349</t>
  </si>
  <si>
    <t>příčky tl. 150 mm - výkres: Půdorys nového stavu 1.NP</t>
  </si>
  <si>
    <t>3,95*(2,0+2,6+3,4+4,1+5,8+0,95*2)</t>
  </si>
  <si>
    <t>-1,97*(0,8*2*+0,9)</t>
  </si>
  <si>
    <t>3,95*(2,75+1,05+1,5+2,4+2,5+2,9+1,6)</t>
  </si>
  <si>
    <t>-1,97*(0,7+0,8+0,9)</t>
  </si>
  <si>
    <t>3,95*(2,5+1,2+2,9+0,75+2,3+2,8)</t>
  </si>
  <si>
    <t>3,95*15,1-1,97*(0,8*3+0,9*2)</t>
  </si>
  <si>
    <t>-1,25*0,8*2</t>
  </si>
  <si>
    <t>3,3*(1,0+1,5)</t>
  </si>
  <si>
    <t>235,5*0,03+0,426</t>
  </si>
  <si>
    <t>11</t>
  </si>
  <si>
    <t>342291121</t>
  </si>
  <si>
    <t>Ukotvení příček  plochými kotvami, do konstrukce cihelné</t>
  </si>
  <si>
    <t>m</t>
  </si>
  <si>
    <t>-331868225</t>
  </si>
  <si>
    <t>kotvení dozívek</t>
  </si>
  <si>
    <t>20,0</t>
  </si>
  <si>
    <t>ke stávajícímu zdivu</t>
  </si>
  <si>
    <t>2,05*20+3,3*3+3,95*35</t>
  </si>
  <si>
    <t>vzájemné kotvení nového zdiva</t>
  </si>
  <si>
    <t>3,95*20</t>
  </si>
  <si>
    <t>268,1*0,05+0,445</t>
  </si>
  <si>
    <t>Vodorovné konstrukce</t>
  </si>
  <si>
    <t>12</t>
  </si>
  <si>
    <t>411388531</t>
  </si>
  <si>
    <t>Zabetonování otvorů ve stropech nebo v klenbách  včetně lešení, bednění, odbednění a výztuže (materiál v ceně) ve stropech železobetonových, tvárnicových a prefabrikovaných</t>
  </si>
  <si>
    <t>-930535812</t>
  </si>
  <si>
    <t>dobetonávka otvorů ve stropní konstrukci po odstranění stávajících</t>
  </si>
  <si>
    <t>instalací, které nebudou využity pro nové</t>
  </si>
  <si>
    <t>předpoklad : 25ks 150/150 tl.225 mm</t>
  </si>
  <si>
    <t>0,15*0,15*0,225*25*1,1</t>
  </si>
  <si>
    <t>61</t>
  </si>
  <si>
    <t>Úprava povrchů vnitřních</t>
  </si>
  <si>
    <t>13</t>
  </si>
  <si>
    <t>615142012</t>
  </si>
  <si>
    <t>Potažení vnitřních ploch pletivem  v ploše nebo pruzích, na plném podkladu rabicovým provizorním přichycením nosníků</t>
  </si>
  <si>
    <t>-1034541998</t>
  </si>
  <si>
    <t xml:space="preserve">ocelové nosníky I 100 </t>
  </si>
  <si>
    <t>2*1,25*0,1+0,6*1,05</t>
  </si>
  <si>
    <t>2*1,2*0,1+0,15*1,0</t>
  </si>
  <si>
    <t>1,03</t>
  </si>
  <si>
    <t>0,15*(1,25*2+0,9*6+0,8*7+0,7*6)</t>
  </si>
  <si>
    <t>2*0,3*(1,45*2+1,2*6+1,1*7+1,0*6)</t>
  </si>
  <si>
    <t>19,2*0,1+0,845</t>
  </si>
  <si>
    <t>14</t>
  </si>
  <si>
    <t>612142012</t>
  </si>
  <si>
    <t>Potažení vnitřních ploch pletivem  v ploše nebo pruzích, na plném podkladu rabicovým provizorním přichycením stěn</t>
  </si>
  <si>
    <t>-1876098393</t>
  </si>
  <si>
    <t>ostění nových otvorů</t>
  </si>
  <si>
    <t>0,15*2,0*2+0,3*(2,3*4+1,0*2)</t>
  </si>
  <si>
    <t>0,6*2,05*2+0,3*(2,35*4+1,05*2)</t>
  </si>
  <si>
    <t>přechod dozdívek a stávajícího zdíva</t>
  </si>
  <si>
    <t>0,3*(2,05*2+1,0*2+2,05*4+1,7*2+2,0*4+1,6*2)</t>
  </si>
  <si>
    <t>0,3*(2,05*4+1,6+1,5)</t>
  </si>
  <si>
    <t>27,84*0,1+0,376</t>
  </si>
  <si>
    <t>Mezisoučet A</t>
  </si>
  <si>
    <t>přechod nových příček a stávajícího zdiva</t>
  </si>
  <si>
    <t>2,95*0,6*55</t>
  </si>
  <si>
    <t>125,2*0,01+0,398</t>
  </si>
  <si>
    <t>612331141</t>
  </si>
  <si>
    <t>Omítka cementová vnitřních ploch  nanášená ručně dvouvrstvá, tloušťky jádrové omítky do 10 mm a tloušťky štuku do 3 mm štuková plstí hlazená svislých konstrukcí stěn</t>
  </si>
  <si>
    <t>1177843282</t>
  </si>
  <si>
    <t>omítka na rabicové pletivo</t>
  </si>
  <si>
    <t>pol.612142012+615142012</t>
  </si>
  <si>
    <t>31,0+22,0</t>
  </si>
  <si>
    <t>16</t>
  </si>
  <si>
    <t>612331191</t>
  </si>
  <si>
    <t>Omítka cementová vnitřních ploch  nanášená ručně Příplatek k cenám za každých dalších i započatých 5 mm tloušťky omítky přes 10 mm stěn</t>
  </si>
  <si>
    <t>1336796543</t>
  </si>
  <si>
    <t>tl. jádra 20 mm</t>
  </si>
  <si>
    <t>pol.612331141</t>
  </si>
  <si>
    <t>53,0*2</t>
  </si>
  <si>
    <t>17</t>
  </si>
  <si>
    <t>612321141</t>
  </si>
  <si>
    <t>Omítka vápenocementová vnitřních ploch  nanášená ručně dvouvrstvá, tloušťky jádrové omítky do 10 mm a tloušťky štuku do 3 mm štuková svislých konstrukcí stěn</t>
  </si>
  <si>
    <t>-1981965351</t>
  </si>
  <si>
    <t>omítka nového zdiva a dozdívek</t>
  </si>
  <si>
    <t>k pol.310239211, 310238211</t>
  </si>
  <si>
    <t>(1,1*2,05+1,0*2,0+1,1*2,05+0,9*2,5)*2</t>
  </si>
  <si>
    <t>0,4*2,05*2</t>
  </si>
  <si>
    <t>0,84</t>
  </si>
  <si>
    <t>dle pol.340231035+349231811</t>
  </si>
  <si>
    <t>4,6*2+2,05*2</t>
  </si>
  <si>
    <t>dle pol.342244101+342244121</t>
  </si>
  <si>
    <t>(102,0+243,0)*2</t>
  </si>
  <si>
    <t>méně keramický obklad na nových stěnách</t>
  </si>
  <si>
    <t>-2,0*(1,8+1,3+2,8-0,8)</t>
  </si>
  <si>
    <t>-2,0*(2,8+1,9+1,0-0,7*2)</t>
  </si>
  <si>
    <t>-2,0*(0,9*2+2,0-0,7*2)</t>
  </si>
  <si>
    <t>-2,0*(0,9*2+2,0*2-0,7*2)</t>
  </si>
  <si>
    <t>-2,0*(1,9+1,0+3,8-0,7)</t>
  </si>
  <si>
    <t>-1,5*0,6</t>
  </si>
  <si>
    <t>678,0*0,01+3,22</t>
  </si>
  <si>
    <t>18</t>
  </si>
  <si>
    <t>612321121</t>
  </si>
  <si>
    <t>Omítka vápenocementová vnitřních ploch  nanášená ručně jednovrstvá, tloušťky do 10 mm hladká svislých konstrukcí stěn</t>
  </si>
  <si>
    <t>487022741</t>
  </si>
  <si>
    <t>podkladní vrstva pod keramický obklad</t>
  </si>
  <si>
    <t>dle pol.781474115</t>
  </si>
  <si>
    <t>126,0</t>
  </si>
  <si>
    <t>19</t>
  </si>
  <si>
    <t>612135001</t>
  </si>
  <si>
    <t>Vyrovnání nerovností podkladu vnitřních omítaných ploch  maltou, tloušťky do 10 mm vápenocementovou stěn</t>
  </si>
  <si>
    <t>2039709084</t>
  </si>
  <si>
    <t>nerovnosti po bourání zdiva, otvorů, keram. obkladů + stávající poškozená omítka</t>
  </si>
  <si>
    <t>předpoklad cca 15% plochy stávajícího zdiva do výšky podhledu</t>
  </si>
  <si>
    <t>omítka stropů se nebude opravovat - bude pod konstrukcí podhledu</t>
  </si>
  <si>
    <t>3,6*(4,4*2+13,5)</t>
  </si>
  <si>
    <t>3,0*(7,4+0,45+11,5+7,4+4,1+1,5+4,2-1,8*2-1,5*2)</t>
  </si>
  <si>
    <t>3,6*(1,8+0,35+1,5+1,7)</t>
  </si>
  <si>
    <t>3,6*(4,1*2+5,2*2+0,45-1,0)</t>
  </si>
  <si>
    <t>3,6*(4,6*2+5,6*2-1,0+7,3+5,0)</t>
  </si>
  <si>
    <t>3,0*(5,5+3,0+1,0+3,5+3,3+6,0)</t>
  </si>
  <si>
    <t>3,6*(3,5+3,5+3,0+9,3+10,2+4,2+4,0+5,5)</t>
  </si>
  <si>
    <t>3,6*(2,9*2+4,8+1,8+5,8+14,2+15,4)</t>
  </si>
  <si>
    <t>3,6*(6,0+10,8)</t>
  </si>
  <si>
    <t>3,0*(2,9+5,6)</t>
  </si>
  <si>
    <t>méně otvory</t>
  </si>
  <si>
    <t>-3,3*(2,7+2,85)</t>
  </si>
  <si>
    <t>-1,97*(0,8+0,7+0,9*5)</t>
  </si>
  <si>
    <t>-(1,3*0,9*2+3,3*1,2)</t>
  </si>
  <si>
    <t>-2,6*1,6*15</t>
  </si>
  <si>
    <t>-(1,25*0,8*2+2,0*1,1)</t>
  </si>
  <si>
    <t>-2,05*(0,95+1,11+1,0+0,85)</t>
  </si>
  <si>
    <t>738,0*0,01+0,701</t>
  </si>
  <si>
    <t>Mezisoučet A - 100% plochy</t>
  </si>
  <si>
    <t>z toho 15%</t>
  </si>
  <si>
    <t>746,0*0,15+0,1</t>
  </si>
  <si>
    <t>Mezisoučet B - 15% plochy</t>
  </si>
  <si>
    <t>20</t>
  </si>
  <si>
    <t>611135001</t>
  </si>
  <si>
    <t>Vyrovnání nerovností podkladu vnitřních omítaných ploch  maltou, tloušťky do 10 mm vápenocementovou stropů</t>
  </si>
  <si>
    <t>-66413602</t>
  </si>
  <si>
    <t>předpoklad 5% plochy</t>
  </si>
  <si>
    <t>358,0*0,05+0,1</t>
  </si>
  <si>
    <t>612135090</t>
  </si>
  <si>
    <t>Vyrovnání nerovností podkladu vnitřních omítaných ploch  Příplatek k ceně za každých dalších 5 mm tloušťky podkladní vrstvy přes 10 mm maltou vápennou stěn</t>
  </si>
  <si>
    <t>176858</t>
  </si>
  <si>
    <t>předpoklad celkové průměrné nerovnosti 20 mm</t>
  </si>
  <si>
    <t>dle pol.612135001</t>
  </si>
  <si>
    <t>112,0*2</t>
  </si>
  <si>
    <t>22</t>
  </si>
  <si>
    <t>611135090</t>
  </si>
  <si>
    <t>Vyrovnání nerovností podkladu vnitřních omítaných ploch  Příplatek k ceně za každých dalších 5 mm tloušťky podkladní vrstvy přes 10 mm maltou vápennou stropů</t>
  </si>
  <si>
    <t>-498702163</t>
  </si>
  <si>
    <t>dle pol.611135001</t>
  </si>
  <si>
    <t>18,0*2</t>
  </si>
  <si>
    <t>23</t>
  </si>
  <si>
    <t>612311131</t>
  </si>
  <si>
    <t>Potažení vnitřních ploch štukem tloušťky do 3 mm svislých konstrukcí stěn</t>
  </si>
  <si>
    <t>690030823</t>
  </si>
  <si>
    <t>stávající omítka stěn (pouze světlá výška stěn) :</t>
  </si>
  <si>
    <t>méně keramický obklad stávajících stěn</t>
  </si>
  <si>
    <t>-2,2*(1,75*3+1,2)</t>
  </si>
  <si>
    <t>-1,5*2,3</t>
  </si>
  <si>
    <t>-2,4*(1,45+0,95+1,03)</t>
  </si>
  <si>
    <t>712,0*0,01+0,833</t>
  </si>
  <si>
    <t>24</t>
  </si>
  <si>
    <t>629991011</t>
  </si>
  <si>
    <t>Zakrytí vnějších ploch před znečištěním  včetně pozdějšího odkrytí výplní otvorů a svislých ploch fólií přilepenou lepící páskou</t>
  </si>
  <si>
    <t>1010989378</t>
  </si>
  <si>
    <t>srovnatelná položka pro zakrytí oken a dveří v obvodovém zdivu</t>
  </si>
  <si>
    <t>v interiéru (proti poškození)</t>
  </si>
  <si>
    <t>1,3*0,9*2+2,3*2,7*4+2,3*1,6*12</t>
  </si>
  <si>
    <t>3,1*(1,65+2,85)</t>
  </si>
  <si>
    <t>85,3*0,1+0,18</t>
  </si>
  <si>
    <t>25</t>
  </si>
  <si>
    <t>61555000R</t>
  </si>
  <si>
    <t>Spárování stávajících dilatačních spár pružným tmelem</t>
  </si>
  <si>
    <t>2052949232</t>
  </si>
  <si>
    <t>předpoklad</t>
  </si>
  <si>
    <t>50,0</t>
  </si>
  <si>
    <t>63</t>
  </si>
  <si>
    <t>Podlahy a podlahové konstrukce</t>
  </si>
  <si>
    <t>26</t>
  </si>
  <si>
    <t>631311114</t>
  </si>
  <si>
    <t>Mazanina z betonu  prostého bez zvýšených nároků na prostředí tl. přes 50 do 80 mm tř. C 16/20</t>
  </si>
  <si>
    <t>-891386321</t>
  </si>
  <si>
    <t>podbetonování ocelových nosníků nad otvory dodatečně osazovaných</t>
  </si>
  <si>
    <t>0,02</t>
  </si>
  <si>
    <t>27</t>
  </si>
  <si>
    <t>631311115</t>
  </si>
  <si>
    <t>Mazanina z betonu  prostého bez zvýšených nároků na prostředí tl. přes 50 do 80 mm tř. C 20/25</t>
  </si>
  <si>
    <t>-1659414435</t>
  </si>
  <si>
    <t>skladba F3</t>
  </si>
  <si>
    <t>smáčená spádovaná podlaha - sprchy</t>
  </si>
  <si>
    <t>(0,06+0,07)/2*(1,0*1,0+2,9*1,0)</t>
  </si>
  <si>
    <t>0,254*0,1+0,021</t>
  </si>
  <si>
    <t>28</t>
  </si>
  <si>
    <t>632450134</t>
  </si>
  <si>
    <t>Potěr cementový vyrovnávací ze suchých směsí  v ploše o průměrné (střední) tl. přes 40 do 50 mm</t>
  </si>
  <si>
    <t>-1539721926</t>
  </si>
  <si>
    <t>skladba F2 - smáčená podlaha - potěr tl.20-70 (pr.tl.45 mm)</t>
  </si>
  <si>
    <t>místnost 1.15, 1.16, 1.17, 1.18, 1.20, 1.25</t>
  </si>
  <si>
    <t>4,7+10,7+3,6+1,8+3,6+1,8</t>
  </si>
  <si>
    <t>26,2*0,1+0,18</t>
  </si>
  <si>
    <t>skladba F1 - potěr tl.25-75 (pr.tl.50 mm)</t>
  </si>
  <si>
    <t>dle legendy na výkrese</t>
  </si>
  <si>
    <t>13,4++27,62+52,35+5,3+2,4+8,2+6,8+30,1+10,0</t>
  </si>
  <si>
    <t>5,0+16,8+28,3+5,0+8,3+7,0+13,4</t>
  </si>
  <si>
    <t>240,0*0,01+0,63</t>
  </si>
  <si>
    <t>Mezisoučet B</t>
  </si>
  <si>
    <t>64</t>
  </si>
  <si>
    <t>Osazování výplní otvorů</t>
  </si>
  <si>
    <t>29</t>
  </si>
  <si>
    <t>642942611</t>
  </si>
  <si>
    <t>Osazování zárubní nebo rámů kovových dveřních  lisovaných nebo z úhelníků bez dveřních křídel na montážní pěnu, plochy otvoru do 2,5 m2</t>
  </si>
  <si>
    <t>kus</t>
  </si>
  <si>
    <t>534137942</t>
  </si>
  <si>
    <t>pro dveře D5</t>
  </si>
  <si>
    <t>pro dveře D6</t>
  </si>
  <si>
    <t>pro dveře D8</t>
  </si>
  <si>
    <t>30</t>
  </si>
  <si>
    <t>55331352</t>
  </si>
  <si>
    <t>zárubeň ocelová pro běžné zdění a porobeton 100 levá/pravá 900</t>
  </si>
  <si>
    <t>32</t>
  </si>
  <si>
    <t>-1395574482</t>
  </si>
  <si>
    <t>dodávka, doprava k pol.642942611</t>
  </si>
  <si>
    <t>31</t>
  </si>
  <si>
    <t>55331386</t>
  </si>
  <si>
    <t>zárubeň ocelová pro běžné zdění a porobeton 150 levá/pravá 900</t>
  </si>
  <si>
    <t>2060657125</t>
  </si>
  <si>
    <t>55331350</t>
  </si>
  <si>
    <t>zárubeň ocelová pro běžné zdění a porobeton 100 levá/pravá 800</t>
  </si>
  <si>
    <t>-256256815</t>
  </si>
  <si>
    <t>33</t>
  </si>
  <si>
    <t>55331384</t>
  </si>
  <si>
    <t>zárubeň ocelová pro běžné zdění a porobeton 150 levá/pravá 800</t>
  </si>
  <si>
    <t>1947000923</t>
  </si>
  <si>
    <t>34</t>
  </si>
  <si>
    <t>55331348</t>
  </si>
  <si>
    <t>zárubeň ocelová pro běžné zdění a porobeton 100 levá/pravá 700</t>
  </si>
  <si>
    <t>-63269106</t>
  </si>
  <si>
    <t>35</t>
  </si>
  <si>
    <t>55331382</t>
  </si>
  <si>
    <t>zárubeň ocelová pro běžné zdění a porobeton 150 levá/pravá 700</t>
  </si>
  <si>
    <t>1140196412</t>
  </si>
  <si>
    <t>94</t>
  </si>
  <si>
    <t>Lešení a stavební výtahy</t>
  </si>
  <si>
    <t>36</t>
  </si>
  <si>
    <t>949101112</t>
  </si>
  <si>
    <t>Lešení pomocné pracovní pro objekty pozemních staveb  pro zatížení do 150 kg/m2, o výšce lešeňové podlahy přes 1,9 do 3,5 m</t>
  </si>
  <si>
    <t>1073869688</t>
  </si>
  <si>
    <t>95</t>
  </si>
  <si>
    <t>Různé dokončovací konstrukce a práce pozemních staveb</t>
  </si>
  <si>
    <t>37</t>
  </si>
  <si>
    <t>952902611</t>
  </si>
  <si>
    <t>Čištění budov při provádění oprav a udržovacích prací  vysátím prachu z ostatních ploch</t>
  </si>
  <si>
    <t>-984235230</t>
  </si>
  <si>
    <t>vysátí stávajících podlah po vybourání nášlapné vrstvy a broušení</t>
  </si>
  <si>
    <t>pol.965046119+776991821</t>
  </si>
  <si>
    <t>257,0+148,0</t>
  </si>
  <si>
    <t>38</t>
  </si>
  <si>
    <t>952905212</t>
  </si>
  <si>
    <t>Čištění objektů po zatopení nebo záplavách očištění od nánosu bahna mechanické podlah</t>
  </si>
  <si>
    <t>-1292174922</t>
  </si>
  <si>
    <t>srovnatelná položka pro vyčištění stávající ČZ1 od nečistot</t>
  </si>
  <si>
    <t>0,4</t>
  </si>
  <si>
    <t>39</t>
  </si>
  <si>
    <t>952901111</t>
  </si>
  <si>
    <t>Vyčištění budov nebo objektů před předáním do užívání  budov bytové nebo občanské výstavby, světlé výšky podlaží do 4 m</t>
  </si>
  <si>
    <t>-1063531007</t>
  </si>
  <si>
    <t>40</t>
  </si>
  <si>
    <t>95550010R</t>
  </si>
  <si>
    <t>Utěsnění prostupů rozvodů v podlaze, stropu, stěnách</t>
  </si>
  <si>
    <t>kpl</t>
  </si>
  <si>
    <t>-710596919</t>
  </si>
  <si>
    <t>41</t>
  </si>
  <si>
    <t>95550020R</t>
  </si>
  <si>
    <t>Požární ucpávky vodorovnými i svislými konstrukcemi  (malty, objímky apod.)</t>
  </si>
  <si>
    <t>-321621269</t>
  </si>
  <si>
    <t>96</t>
  </si>
  <si>
    <t>Bourání konstrukcí</t>
  </si>
  <si>
    <t>42</t>
  </si>
  <si>
    <t>96900010R</t>
  </si>
  <si>
    <t>Kontrola  a odpojení všech intalací v místě bourání či úprav - položkově nevykázaných (jejich dočasné odpojení popř. demontáž)</t>
  </si>
  <si>
    <t>911189409</t>
  </si>
  <si>
    <t>Před začátkem bouracích prací nutno zajistit odpojení bourané části budovy</t>
  </si>
  <si>
    <t>od všech inženýrských sítí a vnitřních instalací.</t>
  </si>
  <si>
    <t>43</t>
  </si>
  <si>
    <t>977211121</t>
  </si>
  <si>
    <t>Řezání konstrukcí stěnovou pilou z cihel nebo tvárnic hloubka řezu do 200 mm</t>
  </si>
  <si>
    <t>1280641144</t>
  </si>
  <si>
    <t>tl. stěny 150</t>
  </si>
  <si>
    <t>2,05*6+(0,35+0,15*2)</t>
  </si>
  <si>
    <t>tl. stěny 200</t>
  </si>
  <si>
    <t>2,15*2+1,8*1</t>
  </si>
  <si>
    <t>0,95</t>
  </si>
  <si>
    <t>44</t>
  </si>
  <si>
    <t>977211125</t>
  </si>
  <si>
    <t>Řezání konstrukcí stěnovou pilou z cihel nebo tvárnic hloubka řezu přes 520 do 680 mm</t>
  </si>
  <si>
    <t>2091921657</t>
  </si>
  <si>
    <t>tl. stěny 600 mm</t>
  </si>
  <si>
    <t>2,05*1+0,55*1</t>
  </si>
  <si>
    <t>45</t>
  </si>
  <si>
    <t>962031132</t>
  </si>
  <si>
    <t>Bourání příček z cihel, tvárnic nebo příčkovek  z cihel pálených, plných nebo dutých na maltu vápennou nebo vápenocementovou, tl. do 100 mm</t>
  </si>
  <si>
    <t>-1744410429</t>
  </si>
  <si>
    <t>dle TZ předpoklad bourání:</t>
  </si>
  <si>
    <t>50% plné cihly + 50% děrované příčkovky</t>
  </si>
  <si>
    <t>včetně upraveného povrchu ( nátěr popř.tapety..)</t>
  </si>
  <si>
    <t>Mezisoučet</t>
  </si>
  <si>
    <t>4,0*(3,15+1,3+1,05+1,5*2)</t>
  </si>
  <si>
    <t>4,0*(1,0*2+3,6+1,75+2,8+1,3)</t>
  </si>
  <si>
    <t>0,24*1,05+2,5*1,5</t>
  </si>
  <si>
    <t>-1,97*0,6*6</t>
  </si>
  <si>
    <t>76,7*0,1+0,62</t>
  </si>
  <si>
    <t>Mezisoučet A - 100% výměry</t>
  </si>
  <si>
    <t>z toho 50%</t>
  </si>
  <si>
    <t>85,0*0,5</t>
  </si>
  <si>
    <t>Mezisoučet B - 50% výměry</t>
  </si>
  <si>
    <t>46</t>
  </si>
  <si>
    <t>962031133</t>
  </si>
  <si>
    <t>Bourání příček z cihel, tvárnic nebo příčkovek  z cihel pálených, plných nebo dutých na maltu vápennou nebo vápenocementovou, tl. do 150 mm</t>
  </si>
  <si>
    <t>-816491531</t>
  </si>
  <si>
    <t>4,0*(1,3+0,8+1,4+2,95*2+2,4*2+2,5)</t>
  </si>
  <si>
    <t>4,0*(15,0+2,85+2,2+2,3+2,5+2,8+1,5)</t>
  </si>
  <si>
    <t>2,45*(1,2+1,6)</t>
  </si>
  <si>
    <t>4,0*(4,2+4,1+2,1+3,6+3,6+3,0)</t>
  </si>
  <si>
    <t>-1,97*0,8*13</t>
  </si>
  <si>
    <t>252,2*0,05+0,218</t>
  </si>
  <si>
    <t>265,0*0,5</t>
  </si>
  <si>
    <t>47</t>
  </si>
  <si>
    <t>962031136</t>
  </si>
  <si>
    <t>Bourání příček z cihel, tvárnic nebo příčkovek  z tvárnic nebo příčkovek pálených nebo nepálených na maltu vápennou nebo vápenocementovou, tl. do 150 mm</t>
  </si>
  <si>
    <t>-1591308935</t>
  </si>
  <si>
    <t>dle pol.962031132</t>
  </si>
  <si>
    <t>42,5</t>
  </si>
  <si>
    <t>dle pol.962031133</t>
  </si>
  <si>
    <t>132,5</t>
  </si>
  <si>
    <t>48</t>
  </si>
  <si>
    <t>971033521</t>
  </si>
  <si>
    <t>Vybourání otvorů ve zdivu základovém nebo nadzákladovém z cihel, tvárnic, příčkovek  z cihel pálených na maltu vápennou nebo vápenocementovou plochy do 1 m2, tl. do 100 mm</t>
  </si>
  <si>
    <t>1136119161</t>
  </si>
  <si>
    <t>zvětšení stávajících otvorů</t>
  </si>
  <si>
    <t>1,125*2,05-1,97*0,8</t>
  </si>
  <si>
    <t>0,85*2,05*2-1,97*0,6*2</t>
  </si>
  <si>
    <t>1,05*2,05-1,97*0,8</t>
  </si>
  <si>
    <t>0,572</t>
  </si>
  <si>
    <t>49</t>
  </si>
  <si>
    <t>962081131</t>
  </si>
  <si>
    <t>Bourání zdiva příček nebo vybourání otvorů  ze skleněných tvárnic, tl. do 100 mm</t>
  </si>
  <si>
    <t>-1701360008</t>
  </si>
  <si>
    <t>1,2*0,8+1,8*1,0+0,6*0,3</t>
  </si>
  <si>
    <t>2,94*0,1+0,266</t>
  </si>
  <si>
    <t>50</t>
  </si>
  <si>
    <t>971033531</t>
  </si>
  <si>
    <t>Vybourání otvorů ve zdivu základovém nebo nadzákladovém z cihel, tvárnic, příčkovek  z cihel pálených na maltu vápennou nebo vápenocementovou plochy do 1 m2, tl. do 150 mm</t>
  </si>
  <si>
    <t>-880167771</t>
  </si>
  <si>
    <t>0,95*2,05*2-1,97*0,8*2</t>
  </si>
  <si>
    <t>1,15*2,05-1,97*0,8</t>
  </si>
  <si>
    <t>1,5*0,1+0,325</t>
  </si>
  <si>
    <t>51</t>
  </si>
  <si>
    <t>971033631</t>
  </si>
  <si>
    <t>Vybourání otvorů ve zdivu základovém nebo nadzákladovém z cihel, tvárnic, příčkovek  z cihel pálených na maltu vápennou nebo vápenocementovou plochy do 4 m2, tl. do 150 mm</t>
  </si>
  <si>
    <t>1316820132</t>
  </si>
  <si>
    <t>1,0*2,0</t>
  </si>
  <si>
    <t>52</t>
  </si>
  <si>
    <t>971033641</t>
  </si>
  <si>
    <t>Vybourání otvorů ve zdivu základovém nebo nadzákladovém z cihel, tvárnic, příčkovek  z cihel pálených na maltu vápennou nebo vápenocementovou plochy do 4 m2, tl. do 300 mm</t>
  </si>
  <si>
    <t>-773728703</t>
  </si>
  <si>
    <t>0,25*1,8*2,15+0,032</t>
  </si>
  <si>
    <t>53</t>
  </si>
  <si>
    <t>971033561</t>
  </si>
  <si>
    <t>Vybourání otvorů ve zdivu základovém nebo nadzákladovém z cihel, tvárnic, příčkovek  z cihel pálených na maltu vápennou nebo vápenocementovou plochy do 1 m2, tl. do 600 mm</t>
  </si>
  <si>
    <t>1833168511</t>
  </si>
  <si>
    <t>rozšíření otvoru po vynouraných dveřích</t>
  </si>
  <si>
    <t>0,6*0,55*2,05</t>
  </si>
  <si>
    <t>54</t>
  </si>
  <si>
    <t>967031732</t>
  </si>
  <si>
    <t>Přisekání (špicování) plošné nebo rovných ostění zdiva z cihel pálených  plošné, na maltu vápennou nebo vápenocementovou, tl. na maltu vápennou nebo vápenocementovou, tl. do 100 mm</t>
  </si>
  <si>
    <t>1125562159</t>
  </si>
  <si>
    <t>ubourání příčky tl.100 mmod plochy komínového tělesa</t>
  </si>
  <si>
    <t>3,95*2,4+0,02</t>
  </si>
  <si>
    <t>55</t>
  </si>
  <si>
    <t>967031734</t>
  </si>
  <si>
    <t>Přisekání (špicování) plošné nebo rovných ostění zdiva z cihel pálených  plošné, na maltu vápennou nebo vápenocementovou, tl. na maltu vápennou nebo vápenocementovou, tl. do 300 mm</t>
  </si>
  <si>
    <t>-1040087606</t>
  </si>
  <si>
    <t>rozšíření otvoru po vynouraných dveřích o cca 200 mm</t>
  </si>
  <si>
    <t>0,6*2,05+0,07</t>
  </si>
  <si>
    <t>56</t>
  </si>
  <si>
    <t>967031132</t>
  </si>
  <si>
    <t>Přisekání (špicování) plošné nebo rovných ostění zdiva z cihel pálených  rovných ostění, bez odstupu, po hrubém vybourání otvorů, na maltu vápennou nebo vápenocementovou</t>
  </si>
  <si>
    <t>1914759686</t>
  </si>
  <si>
    <t>vybourané otvory</t>
  </si>
  <si>
    <t>0,6*(2,05*2+1,6+2,05*2+1,05)</t>
  </si>
  <si>
    <t>0,15*(1,0+2,0*2)</t>
  </si>
  <si>
    <t>0,15*(2,05*2+1,05+0,95*3+2,05*6)</t>
  </si>
  <si>
    <t>0,1*(0,95+2,05*2)+0,15*(1,8+2,15*2)*2</t>
  </si>
  <si>
    <t>po vybouraných příčkách a zdivu</t>
  </si>
  <si>
    <t>0,15*3,95*35</t>
  </si>
  <si>
    <t>0,1*3,95*20</t>
  </si>
  <si>
    <t>41,2*0,1+0,602</t>
  </si>
  <si>
    <t>57</t>
  </si>
  <si>
    <t>974031664</t>
  </si>
  <si>
    <t>Vysekání rýh ve zdivu cihelném na maltu vápennou nebo vápenocementovou  pro vtahování nosníků do zdí, před vybouráním otvoru do hl. 150 mm, při v. nosníku do 150 mm</t>
  </si>
  <si>
    <t>-682406607</t>
  </si>
  <si>
    <t>1,25*4</t>
  </si>
  <si>
    <t>1,2</t>
  </si>
  <si>
    <t>10,0</t>
  </si>
  <si>
    <t>58</t>
  </si>
  <si>
    <t>978013191</t>
  </si>
  <si>
    <t>Otlučení vápenných nebo vápenocementových omítek vnitřních ploch stěn s vyškrabáním spar, s očištěním zdiva, v rozsahu přes 50 do 100 %</t>
  </si>
  <si>
    <t>1205507890</t>
  </si>
  <si>
    <t>otlučení poškozených omítek z ploch stávajícího zdiva</t>
  </si>
  <si>
    <t>poškozená a nesoudržná stávající omítka stěn (pouze světlá výška stěn) -</t>
  </si>
  <si>
    <t>předpoklad 2% plochy</t>
  </si>
  <si>
    <t>720,0*0,02+0,6</t>
  </si>
  <si>
    <t>59</t>
  </si>
  <si>
    <t>968062245</t>
  </si>
  <si>
    <t>Vybourání dřevěných rámů oken s křídly, dveřních zárubní, vrat, stěn, ostění nebo obkladů  rámů oken s křídly jednoduchých, plochy do 2 m2</t>
  </si>
  <si>
    <t>-1978383688</t>
  </si>
  <si>
    <t>vnitřní okno u vstupu</t>
  </si>
  <si>
    <t>2,1*0,8+0,02</t>
  </si>
  <si>
    <t>60</t>
  </si>
  <si>
    <t>968072455</t>
  </si>
  <si>
    <t>Vybourání kovových rámů oken s křídly, dveřních zárubní, vrat, stěn, ostění nebo obkladů  dveřních zárubní, plochy do 2 m2</t>
  </si>
  <si>
    <t>-23278714</t>
  </si>
  <si>
    <t>1,97*(0,6*8+0,8*21+0,9*1)</t>
  </si>
  <si>
    <t>0,675</t>
  </si>
  <si>
    <t>968072456</t>
  </si>
  <si>
    <t>Vybourání kovových rámů oken s křídly, dveřních zárubní, vrat, stěn, ostění nebo obkladů  dveřních zárubní, plochy přes 2 m2</t>
  </si>
  <si>
    <t>-958676367</t>
  </si>
  <si>
    <t>1,97*1,45</t>
  </si>
  <si>
    <t>0,143</t>
  </si>
  <si>
    <t>62</t>
  </si>
  <si>
    <t>965043331</t>
  </si>
  <si>
    <t>Bourání mazanin betonových s potěrem nebo teracem tl. do 100 mm, plochy do 4 m2</t>
  </si>
  <si>
    <t>-971469750</t>
  </si>
  <si>
    <t>srovnatelná položka pro vybourání litého teraca v tl. cca 20 mm</t>
  </si>
  <si>
    <t xml:space="preserve">dle výkresu Půdorys bourání 1.NP </t>
  </si>
  <si>
    <t>0,02*0,95*1,5*1,1</t>
  </si>
  <si>
    <t>965046111</t>
  </si>
  <si>
    <t>Broušení stávajících betonových podlah úběr do 3 mm</t>
  </si>
  <si>
    <t>188573106</t>
  </si>
  <si>
    <t>stávající betonová mazanina po odbourání dlažeb a parket</t>
  </si>
  <si>
    <t>pol.771571810+775511800</t>
  </si>
  <si>
    <t>125,0+109,0</t>
  </si>
  <si>
    <t>965046119</t>
  </si>
  <si>
    <t>Broušení stávajících betonových podlah Příplatek k ceně za každý další 1 mm úběru</t>
  </si>
  <si>
    <t>239385769</t>
  </si>
  <si>
    <t>k pol.965045111 - celková tl.5 mm na 50% plochy</t>
  </si>
  <si>
    <t>234,0*0,5*2</t>
  </si>
  <si>
    <t>997</t>
  </si>
  <si>
    <t>Přesun sutě</t>
  </si>
  <si>
    <t>65</t>
  </si>
  <si>
    <t>997013111</t>
  </si>
  <si>
    <t>Vnitrostaveništní doprava suti a vybouraných hmot  vodorovně do 50 m svisle s použitím mechanizace pro budovy a haly výšky do 6 m</t>
  </si>
  <si>
    <t>-1599463008</t>
  </si>
  <si>
    <t>66</t>
  </si>
  <si>
    <t>997013501</t>
  </si>
  <si>
    <t>Odvoz suti a vybouraných hmot na skládku nebo meziskládku  se složením, na vzdálenost do 1 km</t>
  </si>
  <si>
    <t>-1796679343</t>
  </si>
  <si>
    <t>67</t>
  </si>
  <si>
    <t>997013509</t>
  </si>
  <si>
    <t>Odvoz suti a vybouraných hmot na skládku nebo meziskládku  se složením, na vzdálenost Příplatek k ceně za každý další i započatý 1 km přes 1 km</t>
  </si>
  <si>
    <t>-1177746708</t>
  </si>
  <si>
    <t>celková vzdálenost 10 km</t>
  </si>
  <si>
    <t>103,21*(10-1)</t>
  </si>
  <si>
    <t>68</t>
  </si>
  <si>
    <t>997013803</t>
  </si>
  <si>
    <t>Poplatek za uložení stavebního odpadu na skládce (skládkovné) cihelného zatříděného do Katalogu odpadů pod kódem 170 102</t>
  </si>
  <si>
    <t>-749296429</t>
  </si>
  <si>
    <t>69</t>
  </si>
  <si>
    <t>997013831</t>
  </si>
  <si>
    <t>Poplatek za uložení stavebního odpadu na skládce (skládkovné) směsného stavebního a demoličního zatříděného do Katalogu odpadů pod kódem 170 904</t>
  </si>
  <si>
    <t>2137481706</t>
  </si>
  <si>
    <t>103,21-70,942</t>
  </si>
  <si>
    <t>998</t>
  </si>
  <si>
    <t>Přesun hmot</t>
  </si>
  <si>
    <t>70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</si>
  <si>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</si>
  <si>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</si>
  <si>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-2017812521</t>
  </si>
  <si>
    <t>PSV</t>
  </si>
  <si>
    <t>Práce a dodávky PSV</t>
  </si>
  <si>
    <t>DMT</t>
  </si>
  <si>
    <t>Demontáže</t>
  </si>
  <si>
    <t>71</t>
  </si>
  <si>
    <t>766441821</t>
  </si>
  <si>
    <t>Demontáž parapetních desek dřevěných nebo plastových šířky do 300 mm délky přes 1m</t>
  </si>
  <si>
    <t>185090248</t>
  </si>
  <si>
    <t>z obou stran vnitřního dřev.okna u vstupu</t>
  </si>
  <si>
    <t>72</t>
  </si>
  <si>
    <t>766441822</t>
  </si>
  <si>
    <t>Demontáž parapetních desek dřevěných nebo plastových šířky přes 300 mm délky přes 1m</t>
  </si>
  <si>
    <t>1418349893</t>
  </si>
  <si>
    <t>ve výklenku pod luxferovým oknem</t>
  </si>
  <si>
    <t>police v nice</t>
  </si>
  <si>
    <t>73</t>
  </si>
  <si>
    <t>766411821</t>
  </si>
  <si>
    <t>Demontáž obložení stěn  palubkami</t>
  </si>
  <si>
    <t>-1729789350</t>
  </si>
  <si>
    <t>srovnatelná položka pro DMT dřev.obkladu niky</t>
  </si>
  <si>
    <t>0,2*2,5*2+0,9*2,5+0,25</t>
  </si>
  <si>
    <t>74</t>
  </si>
  <si>
    <t>766691914</t>
  </si>
  <si>
    <t>Ostatní práce  vyvěšení nebo zavěšení křídel s případným uložením a opětovným zavěšením po provedení stavebních změn dřevěných dveřních, plochy do 2 m2</t>
  </si>
  <si>
    <t>-381529041</t>
  </si>
  <si>
    <t>75</t>
  </si>
  <si>
    <t>771571810</t>
  </si>
  <si>
    <t>Demontáž podlah z dlaždic keramických kladených do malty</t>
  </si>
  <si>
    <t>713905840</t>
  </si>
  <si>
    <t>9,75*1,5+6,5*1,5+6,0*2,85+3,2*1,5</t>
  </si>
  <si>
    <t>3,15*1,4+1,0*1,2</t>
  </si>
  <si>
    <t>1,4*1,3+1,45*1,3+0,85*1,6+1,05*1,05</t>
  </si>
  <si>
    <t>3,15*4,2+3,4*4,2+10,0*1,2+0,45*1,55</t>
  </si>
  <si>
    <t>0,35*1,8+1,75*(1,0*2+1,75*2)</t>
  </si>
  <si>
    <t>2,8*(1,2+2,3+2,5)-0,35*1,5</t>
  </si>
  <si>
    <t>0,209</t>
  </si>
  <si>
    <t>76</t>
  </si>
  <si>
    <t>771471810</t>
  </si>
  <si>
    <t>Demontáž soklíků z dlaždic keramických  kladených do malty rovných</t>
  </si>
  <si>
    <t>-587664391</t>
  </si>
  <si>
    <t>3,15*2+4,4*2-1,45-1,6-0,9</t>
  </si>
  <si>
    <t>3,4*2+4,8*2-0,8</t>
  </si>
  <si>
    <t>10,0*2+1,2*2+0,35*2+0,5*2</t>
  </si>
  <si>
    <t>-(0,8*8+1,45)</t>
  </si>
  <si>
    <t>(1,0+1,75)*2*2-0,6*2</t>
  </si>
  <si>
    <t>(1,2+2,8+1,0+1,4)*2-0,8*3</t>
  </si>
  <si>
    <t>20,0+17,15+6,0*2+1,5*6-0,6*5-0,8*10</t>
  </si>
  <si>
    <t>1,1*3+0,5*2</t>
  </si>
  <si>
    <t>(0,5+1,4+4,1)*2-0,6*3</t>
  </si>
  <si>
    <t>124,8*0,1+0,67</t>
  </si>
  <si>
    <t>77</t>
  </si>
  <si>
    <t>775541811</t>
  </si>
  <si>
    <t>Demontáž plovoucích podlah laminátových lepených</t>
  </si>
  <si>
    <t>-704917617</t>
  </si>
  <si>
    <t>dle výkresu Půdorys bourání 1.NP - laminát</t>
  </si>
  <si>
    <t>0,45*1,55+2,5*2,25+2,85*2,25</t>
  </si>
  <si>
    <t>4,7*4,1+4,2*3,5+4,2*3,45</t>
  </si>
  <si>
    <t>78</t>
  </si>
  <si>
    <t>775511800</t>
  </si>
  <si>
    <t>Demontáž podlah vlysových  s lištami lepených</t>
  </si>
  <si>
    <t>1079549830</t>
  </si>
  <si>
    <t>dle výkresu Půdorys bourání 1.NP - parkety</t>
  </si>
  <si>
    <t>5,8*(2,25+3,9+3,5+4,8)-(0,45*0,8+0,3*0,8+0,55*0,4+0,3*1,05)</t>
  </si>
  <si>
    <t>-(0,3*0,7+0,4*0,95)</t>
  </si>
  <si>
    <t>2,25*(2,5+2,85)+0,45*1,6</t>
  </si>
  <si>
    <t>3,45*4,2-0,35*2,0</t>
  </si>
  <si>
    <t>0,367</t>
  </si>
  <si>
    <t>včetně obvodových lišt</t>
  </si>
  <si>
    <t>79</t>
  </si>
  <si>
    <t>776201811</t>
  </si>
  <si>
    <t>Demontáž povlakových podlahovin lepených ručně bez podložky</t>
  </si>
  <si>
    <t>-1992457875</t>
  </si>
  <si>
    <t>dle výkresu Půdorys bourání 1.NP - koberec</t>
  </si>
  <si>
    <t>5,8*(3,5+4,8)-(0,3*1,05+0,3*0,7+0,4*0,95)</t>
  </si>
  <si>
    <t>5,8*3,9-(0,3*0,8+0,55*0,4)</t>
  </si>
  <si>
    <t>4,3*(5,2+3,6)-0,35*3,05</t>
  </si>
  <si>
    <t>4,3*3,7-0,4*2,3+0,95*0,45</t>
  </si>
  <si>
    <t>4,3*5,45-0,3*2,7+1,15*0,45</t>
  </si>
  <si>
    <t>9,75*1,5+6,5*1,5</t>
  </si>
  <si>
    <t>6,0*2,85</t>
  </si>
  <si>
    <t>191,8*0,05+0,096</t>
  </si>
  <si>
    <t>PVC</t>
  </si>
  <si>
    <t>2*(0,45*1,55+2,5*2,25+2,85*2,25)</t>
  </si>
  <si>
    <t>4,2*4,1+4,3*5,2+2*(4,3*3,6-0,35*3,05)</t>
  </si>
  <si>
    <t>5,8*(2,25+3,5+4,8)</t>
  </si>
  <si>
    <t>-(0,45*0,7+0,3*1,05+0,3*0,7+0,45*0,95)</t>
  </si>
  <si>
    <t>153,8*0,05+0,013</t>
  </si>
  <si>
    <t>80</t>
  </si>
  <si>
    <t>776410811</t>
  </si>
  <si>
    <t>Demontáž soklíků nebo lišt pryžových nebo plastových</t>
  </si>
  <si>
    <t>1558053591</t>
  </si>
  <si>
    <t>lišta demontovaných  koberců, PVC nebo laminátu (nášlapná vrstva)</t>
  </si>
  <si>
    <t>(5,8+0,8+2,25)*2-0,8</t>
  </si>
  <si>
    <t>(4,1*2+5,2+3,2+0,45)*2-0,8*3</t>
  </si>
  <si>
    <t>(4,1*2+3,6+0,45+5,45+0,45*2)*2-0,8*2</t>
  </si>
  <si>
    <t>1,4+4,85+3,4-0,6*3</t>
  </si>
  <si>
    <t>6,0*2+6,5+3,65+1,5*4+9,8*2-0,6*3-0,8*8</t>
  </si>
  <si>
    <t>(5,8*4+2,25+3,9+3,5+4,8)*2-0,8*7</t>
  </si>
  <si>
    <t>(0,7+0,45+0,4+0,3+0,3+0,7)*2</t>
  </si>
  <si>
    <t>(4,7+4,4+4,1+4,6+3,6+4,6)*2-0,8*3</t>
  </si>
  <si>
    <t>(4,6+3,4+4,1+3,45+0,3)*2-0,8*3</t>
  </si>
  <si>
    <t>285,9*0,01+0,241</t>
  </si>
  <si>
    <t>81</t>
  </si>
  <si>
    <t>776991821</t>
  </si>
  <si>
    <t>Ostatní práce odstranění lepidla ručně z podlah</t>
  </si>
  <si>
    <t>1623549273</t>
  </si>
  <si>
    <t>po demontáži pouze povlakové nášlapné vrstvy</t>
  </si>
  <si>
    <t>laminát</t>
  </si>
  <si>
    <t>3,5*4,4+0,5*1,1+4,4*4,7</t>
  </si>
  <si>
    <t>4,4*4,1</t>
  </si>
  <si>
    <t>koberec</t>
  </si>
  <si>
    <t>4,6*(3,6+3,6+5,5+5,55)</t>
  </si>
  <si>
    <t>-0,35*(3,0+2,3+3,1+3,3)+0,475</t>
  </si>
  <si>
    <t>82</t>
  </si>
  <si>
    <t>763131822</t>
  </si>
  <si>
    <t>Demontáž podhledu nebo samostatného požárního předělu ze sádrokartonových desek  s nosnou konstrukcí dvouvrstvou z ocelových profilů, opláštění dvojité</t>
  </si>
  <si>
    <t>66495270</t>
  </si>
  <si>
    <t>dle výkresu Půdorys bourání 1.NP - stávající SDK podhled</t>
  </si>
  <si>
    <t>3,3*1,4+1,2*2,2+0,6*1,55</t>
  </si>
  <si>
    <t>0,81</t>
  </si>
  <si>
    <t>83</t>
  </si>
  <si>
    <t>763431802</t>
  </si>
  <si>
    <t>Demontáž podhledu minerálního  na zavěšeném na roštu polozapuštěném</t>
  </si>
  <si>
    <t>-817279379</t>
  </si>
  <si>
    <t>dle výkresu Půdorys bourání 1.NP - stávající minerál.kazetový podhled</t>
  </si>
  <si>
    <t>2,55*8,5+2,8*11,6</t>
  </si>
  <si>
    <t>2,775*6,2+2,85*3,6</t>
  </si>
  <si>
    <t>0,38</t>
  </si>
  <si>
    <t>84</t>
  </si>
  <si>
    <t>781471810</t>
  </si>
  <si>
    <t>Demontáž obkladů z dlaždic keramických kladených do malty</t>
  </si>
  <si>
    <t>808091838</t>
  </si>
  <si>
    <t>včetně odsekání podkladní omítky</t>
  </si>
  <si>
    <t>1,5*(2,3+1,5+2,8)</t>
  </si>
  <si>
    <t>2,2*(1,0*4+1,75*6+1,15*4+1,0*2)</t>
  </si>
  <si>
    <t>2,2*(1,2+0,4+2,8*2)</t>
  </si>
  <si>
    <t>0,6*1,5</t>
  </si>
  <si>
    <t>2,4*(1,4+0,8+1,45+0,85+1,3*4)</t>
  </si>
  <si>
    <t>2,4*(1,3*2+1,05*2+0,85+0,25+0,5*2)</t>
  </si>
  <si>
    <t>1,2*0,3</t>
  </si>
  <si>
    <t>113,0*0,05+0,33</t>
  </si>
  <si>
    <t>85</t>
  </si>
  <si>
    <t>783806801</t>
  </si>
  <si>
    <t>Odstranění nátěrů z omítek obroušením</t>
  </si>
  <si>
    <t>315598205</t>
  </si>
  <si>
    <t>na stávajících nebouraných stěnách</t>
  </si>
  <si>
    <t>1,5*(0,95+1,5)</t>
  </si>
  <si>
    <t>1,5*(3,15*2+4,1)-1,5*(1,45+1,5)-1,5*0,9</t>
  </si>
  <si>
    <t>1,5*(10,0+0,5*4)-1,5*1,45</t>
  </si>
  <si>
    <t>1,2*(20,0-0,6-0,8*3)</t>
  </si>
  <si>
    <t>49,7*0,1+0,305</t>
  </si>
  <si>
    <t>86</t>
  </si>
  <si>
    <t>784131017</t>
  </si>
  <si>
    <t>Odstranění tapet lepených výšky do 3,80 m bez makulatury stěn</t>
  </si>
  <si>
    <t>-1317507757</t>
  </si>
  <si>
    <t>3,3*(3,5+4,2)+2,5*(2,5+2,0+0,45+0,7*2)</t>
  </si>
  <si>
    <t>-1,97*0,8</t>
  </si>
  <si>
    <t>(3,3-1,2)*(20,0+0,45*3)</t>
  </si>
  <si>
    <t>-(2,0-1,2)*(0,6*2+0,8*3)</t>
  </si>
  <si>
    <t>81,7*0,1+0,166</t>
  </si>
  <si>
    <t>87</t>
  </si>
  <si>
    <t>784121001</t>
  </si>
  <si>
    <t>Oškrabání malby v místnostech výšky do 3,80 m</t>
  </si>
  <si>
    <t>972908971</t>
  </si>
  <si>
    <t>méně plocha odstraněných tapet na stávajících stěnách</t>
  </si>
  <si>
    <t>dle pol.784131017</t>
  </si>
  <si>
    <t>-90,0</t>
  </si>
  <si>
    <t>622,0*0,02+0,513</t>
  </si>
  <si>
    <t>711</t>
  </si>
  <si>
    <t>Izolace proti vodě, vlhkosti a plynům</t>
  </si>
  <si>
    <t>88</t>
  </si>
  <si>
    <t>711191201</t>
  </si>
  <si>
    <t>Provedení izolace proti zemní vlhkosti hydroizolační stěrkou na ploše vodorovné V dvouvrstvá na betonu</t>
  </si>
  <si>
    <t>295309674</t>
  </si>
  <si>
    <t>skladba F2+F3 - smáčené podlahy</t>
  </si>
  <si>
    <t>4,7+10,7+3,6+1,8+5,2+2,3</t>
  </si>
  <si>
    <t>sokl v.200 mm</t>
  </si>
  <si>
    <t>0,2*(8,4+16,3+9,5+5,1+8,7+6,8)</t>
  </si>
  <si>
    <t>39,3*0,05+0,775</t>
  </si>
  <si>
    <t>89</t>
  </si>
  <si>
    <t>711192202</t>
  </si>
  <si>
    <t>Provedení izolace proti zemní vlhkosti hydroizolační stěrkou na ploše svislé S dvouvrstvá na zdivu</t>
  </si>
  <si>
    <t>-1229914891</t>
  </si>
  <si>
    <t>pod obklad ve sprchách</t>
  </si>
  <si>
    <t>2,0*(4,0+3)</t>
  </si>
  <si>
    <t>90</t>
  </si>
  <si>
    <t>58581005</t>
  </si>
  <si>
    <t>malta těsnící hydraulicky rychle tuhnoucí se síranovzdorným pojivem</t>
  </si>
  <si>
    <t>kg</t>
  </si>
  <si>
    <t>2004504695</t>
  </si>
  <si>
    <t>množství dle ceníkové přílohy</t>
  </si>
  <si>
    <t>dodávka, doprava k pol.711191101+711192102</t>
  </si>
  <si>
    <t>(42,0+14,0)*7,0</t>
  </si>
  <si>
    <t>91</t>
  </si>
  <si>
    <t>711199101</t>
  </si>
  <si>
    <t>Provedení izolace proti zemní vlhkosti hydroizolační stěrkou doplňků vodotěsné těsnící pásky pro dilatační a styčné spáry</t>
  </si>
  <si>
    <t>142594711</t>
  </si>
  <si>
    <t>18,0+10,0+5,0+5,0+4,0+8,0</t>
  </si>
  <si>
    <t>92</t>
  </si>
  <si>
    <t>28355020</t>
  </si>
  <si>
    <t>páska pružná těsnící hydroizolační š do 85mm</t>
  </si>
  <si>
    <t>836966056</t>
  </si>
  <si>
    <t>dodávka, doprava k pol.711199101</t>
  </si>
  <si>
    <t>50,0*1,05</t>
  </si>
  <si>
    <t>93</t>
  </si>
  <si>
    <t>998711101</t>
  </si>
  <si>
    <t>Přesun hmot pro izolace proti vodě, vlhkosti a plynům  stanovený z hmotnosti přesunovaného materiálu vodorovná dopravní vzdálenost do 50 m v objektech výšky do 6 m</t>
  </si>
  <si>
    <t>1379016263</t>
  </si>
  <si>
    <t>735</t>
  </si>
  <si>
    <t>Ústřední vytápění - otopná tělesa</t>
  </si>
  <si>
    <t>735111810</t>
  </si>
  <si>
    <t>Demontáž otopných těles litinových  článkových</t>
  </si>
  <si>
    <t>-1424844189</t>
  </si>
  <si>
    <t>0,6*1,25*15+0,6*0,7*2+0,91</t>
  </si>
  <si>
    <t>735494811</t>
  </si>
  <si>
    <t>Vypuštění vody z otopných soustav  bez kotlů, ohříváků, zásobníků a nádrží</t>
  </si>
  <si>
    <t>-2043327601</t>
  </si>
  <si>
    <t>735192911</t>
  </si>
  <si>
    <t>Ostatní opravy otopných těles  zpětná montáž otopných těles článkových litinových</t>
  </si>
  <si>
    <t>-2144562938</t>
  </si>
  <si>
    <t>97</t>
  </si>
  <si>
    <t>735191904</t>
  </si>
  <si>
    <t>Ostatní opravy otopných těles  vyčištění propláchnutím vodou otopných těles litinových</t>
  </si>
  <si>
    <t>1873270282</t>
  </si>
  <si>
    <t>98</t>
  </si>
  <si>
    <t>735191902</t>
  </si>
  <si>
    <t>Ostatní opravy otopných těles  vyzkoušení tlakem po opravě otopných těles litinových</t>
  </si>
  <si>
    <t>1808609114</t>
  </si>
  <si>
    <t>99</t>
  </si>
  <si>
    <t>735191905</t>
  </si>
  <si>
    <t>Ostatní opravy otopných těles  odvzdušnění tělesa</t>
  </si>
  <si>
    <t>-505277050</t>
  </si>
  <si>
    <t>100</t>
  </si>
  <si>
    <t>735191910</t>
  </si>
  <si>
    <t>Ostatní opravy otopných těles  napuštění vody do otopného systému včetně potrubí (bez kotle a ohříváků) otopných těles</t>
  </si>
  <si>
    <t>1693512549</t>
  </si>
  <si>
    <t>101</t>
  </si>
  <si>
    <t>730000001</t>
  </si>
  <si>
    <t>Proplach a tlakové zkoušky celého otopného okruhu</t>
  </si>
  <si>
    <t>-1413321509</t>
  </si>
  <si>
    <t>102</t>
  </si>
  <si>
    <t>730000002</t>
  </si>
  <si>
    <t>Topná zkouška otopného systému okruhu</t>
  </si>
  <si>
    <t>1333737616</t>
  </si>
  <si>
    <t>103</t>
  </si>
  <si>
    <t>730000003</t>
  </si>
  <si>
    <t>Hydraulické vyregulování okruhu</t>
  </si>
  <si>
    <t>-701057248</t>
  </si>
  <si>
    <t>763</t>
  </si>
  <si>
    <t>Konstrukce suché výstavby</t>
  </si>
  <si>
    <t>104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</si>
  <si>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</si>
  <si>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</si>
  <si>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-77141449</t>
  </si>
  <si>
    <t>místnost č.1.17</t>
  </si>
  <si>
    <t>0,9*3,0</t>
  </si>
  <si>
    <t>105</t>
  </si>
  <si>
    <t>76312142R</t>
  </si>
  <si>
    <t>Stěna předsazená ze sádrokartonových desek s nosnou konstrukcí z ocelových profilů CW, UW jednoduše opláštěná deskou impregnovanou H2 tl.2x 12,5 mm, bez TI, EI 15 stěna tl. 150,0 mm, profil 100</t>
  </si>
  <si>
    <t>609981667</t>
  </si>
  <si>
    <t>zakrytí rozvodů ZTI v hygienických prostorách</t>
  </si>
  <si>
    <t>1,2*(3,0+0,9+1,05+0,9*3+1,8+1,0)</t>
  </si>
  <si>
    <t>12,5*0,2+0,96</t>
  </si>
  <si>
    <t>106</t>
  </si>
  <si>
    <t>763121714</t>
  </si>
  <si>
    <t>Stěna předsazená ze sádrokartonových desek ostatní konstrukce a práce na předsazených stěnách ze sádrokartonových desek základní penetrační nátěr</t>
  </si>
  <si>
    <t>-476919746</t>
  </si>
  <si>
    <t>107</t>
  </si>
  <si>
    <t>763131421</t>
  </si>
  <si>
    <t>Podhled ze sádrokartonových desek  dvouvrstvá zavěšená spodní konstrukce z ocelových profilů CD, UD dvojitě opláštěná deskami standardními A, tl. 2 x 12,5 mm, bez TI</t>
  </si>
  <si>
    <t>-1974223512</t>
  </si>
  <si>
    <t>dle legendy na výkrese půdorysu 1.NP</t>
  </si>
  <si>
    <t>358,0</t>
  </si>
  <si>
    <t>svislé plochy - čela</t>
  </si>
  <si>
    <t>0,3*5,0</t>
  </si>
  <si>
    <t>108</t>
  </si>
  <si>
    <t>763131701</t>
  </si>
  <si>
    <t>Podhled ze sádrokartonových desek  ostatní práce a konstrukce na podhledech ze sádrokartonových desek čelo pro kazetové pohledy (F lišta) tl. 12,5 mm</t>
  </si>
  <si>
    <t>446202655</t>
  </si>
  <si>
    <t>2,85+1,5</t>
  </si>
  <si>
    <t>4,3*0,1+0,22</t>
  </si>
  <si>
    <t>109</t>
  </si>
  <si>
    <t>763131714</t>
  </si>
  <si>
    <t>Podhled ze sádrokartonových desek  ostatní práce a konstrukce na podhledech ze sádrokartonových desek základní penetrační nátěr</t>
  </si>
  <si>
    <t>736563756</t>
  </si>
  <si>
    <t>110</t>
  </si>
  <si>
    <t>763131765</t>
  </si>
  <si>
    <t>Podhled ze sádrokartonových desek  Příplatek k cenám za výšku zavěšení přes 0,5 do 1,0 m</t>
  </si>
  <si>
    <t>113320222</t>
  </si>
  <si>
    <t>52,35+8,21+6,76+5,0+4,73+2,5+3,54+1,73+5,2+5,0+7,0+2,8+0,18</t>
  </si>
  <si>
    <t>111</t>
  </si>
  <si>
    <t>76341111R</t>
  </si>
  <si>
    <t>Sanitární příčky vhodné do mokrého prostředí dělící z kompaktních desek laminátových</t>
  </si>
  <si>
    <t>-1004162100</t>
  </si>
  <si>
    <t>barva - modrá</t>
  </si>
  <si>
    <t>místnost č.1.16</t>
  </si>
  <si>
    <t>2,0*(1,3+1,0)-1,97*0,7</t>
  </si>
  <si>
    <t>m.č.1.20</t>
  </si>
  <si>
    <t>2,0*(0,9+0,7)</t>
  </si>
  <si>
    <t>m.č.1.25</t>
  </si>
  <si>
    <t>2,0*0,4</t>
  </si>
  <si>
    <t>0,279</t>
  </si>
  <si>
    <t>112</t>
  </si>
  <si>
    <t>763411126</t>
  </si>
  <si>
    <t>Sanitární příčky vhodné do mokrého prostředí dveře vnitřní do sanitárních příček šířky do 800 mm, výšky do 2 000 mm z kompaktních desek laminátových včetně nerezového kován</t>
  </si>
  <si>
    <t>-695357908</t>
  </si>
  <si>
    <t>místnost č.1.16 - dveře 700/1970 mm</t>
  </si>
  <si>
    <t>113</t>
  </si>
  <si>
    <t>763171211</t>
  </si>
  <si>
    <t>Instalační technika pro konstrukce ze sádrokartonových desek  montáž revizních klapek pro podhledy, velikost do 0,10 m2</t>
  </si>
  <si>
    <t>767482425</t>
  </si>
  <si>
    <t>dle požadavků profesí</t>
  </si>
  <si>
    <t>114</t>
  </si>
  <si>
    <t>763171111</t>
  </si>
  <si>
    <t>Instalační technika pro konstrukce ze sádrokartonových desek  montáž revizních klapek pro příčky nebo předsazené stěny, velikost do 0,10 m2</t>
  </si>
  <si>
    <t>680498622</t>
  </si>
  <si>
    <t>150/150 mm</t>
  </si>
  <si>
    <t>300/300 mm</t>
  </si>
  <si>
    <t>115</t>
  </si>
  <si>
    <t>5903071R</t>
  </si>
  <si>
    <t>dvířka revizní s automatickým zámkem 150x150mm</t>
  </si>
  <si>
    <t>-1913771548</t>
  </si>
  <si>
    <t>116</t>
  </si>
  <si>
    <t>59030711</t>
  </si>
  <si>
    <t>dvířka revizní s automatickým zámkem 300x300mm</t>
  </si>
  <si>
    <t>1224178275</t>
  </si>
  <si>
    <t>117</t>
  </si>
  <si>
    <t>59030130</t>
  </si>
  <si>
    <t>klapka revizní protipožární pro podhledy tl 12,5mm 300x300mm</t>
  </si>
  <si>
    <t>-2103290007</t>
  </si>
  <si>
    <t>118</t>
  </si>
  <si>
    <t>998763100</t>
  </si>
  <si>
    <t>Přesun hmot pro dřevostavby  stanovený z hmotnosti přesunovaného materiálu vodorovná dopravní vzdálenost do 50 m v objektech výšky do 6 m</t>
  </si>
  <si>
    <t>-440184770</t>
  </si>
  <si>
    <t>766</t>
  </si>
  <si>
    <t>Konstrukce truhlářské</t>
  </si>
  <si>
    <t>119</t>
  </si>
  <si>
    <t>766660001</t>
  </si>
  <si>
    <t>Montáž dveřních křídel dřevěných nebo plastových otevíravých do ocelové zárubně povrchově upravených jednokřídlových, šířky do 800 mm</t>
  </si>
  <si>
    <t>CS ÚRS 2019 01</t>
  </si>
  <si>
    <t>919264581</t>
  </si>
  <si>
    <t>dveře D6</t>
  </si>
  <si>
    <t>dveře D8</t>
  </si>
  <si>
    <t>120</t>
  </si>
  <si>
    <t>6116290R</t>
  </si>
  <si>
    <t>D8 - dveře vnitřní dřevěné hladké plné 1křídlé 700x1970mm, povrch HPL laminát, klika-klika, wc klička</t>
  </si>
  <si>
    <t>-418390901</t>
  </si>
  <si>
    <t>dodávka, doprava k pol.766660001</t>
  </si>
  <si>
    <t>dveře D8 - WC klička 1 ks, klika-klika 5 ks</t>
  </si>
  <si>
    <t>pravé</t>
  </si>
  <si>
    <t>levé</t>
  </si>
  <si>
    <t>Poznámka :</t>
  </si>
  <si>
    <t>Součástí dodávka výplní jsou veškeré pomocné konstrukce a pomocné prvky.</t>
  </si>
  <si>
    <t>121</t>
  </si>
  <si>
    <t>6116291R</t>
  </si>
  <si>
    <t>D6 - dveře vnitřní dřevěné hladké plné 1křídlé 800x1970mm, povrch HPL laminát, klika-klika</t>
  </si>
  <si>
    <t>1643620901</t>
  </si>
  <si>
    <t>122</t>
  </si>
  <si>
    <t>766660002</t>
  </si>
  <si>
    <t>Montáž dveřních křídel dřevěných nebo plastových otevíravých do ocelové zárubně povrchově upravených jednokřídlových, šířky přes 800 mm</t>
  </si>
  <si>
    <t>615741984</t>
  </si>
  <si>
    <t>dveře D5</t>
  </si>
  <si>
    <t>123</t>
  </si>
  <si>
    <t>6116292R</t>
  </si>
  <si>
    <t>D5 - dveře vnitřní dřevěné hladké plné 1křídlé 900x1970mm, povrch HPL laminát, klika-klika</t>
  </si>
  <si>
    <t>-470339856</t>
  </si>
  <si>
    <t>dodávka, doprava k pol.766660002</t>
  </si>
  <si>
    <t>124</t>
  </si>
  <si>
    <t>766660728</t>
  </si>
  <si>
    <t>Montáž dveřních doplňků dveřního kování interiérového zámku</t>
  </si>
  <si>
    <t>-2048417005</t>
  </si>
  <si>
    <t>dveře D5 - zámek vložkový</t>
  </si>
  <si>
    <t>dveře D6 - zámek vložkový</t>
  </si>
  <si>
    <t>dveře D8 - zámek vložkový</t>
  </si>
  <si>
    <t>dveře D8 - zámek dozický</t>
  </si>
  <si>
    <t>125</t>
  </si>
  <si>
    <t>5492500R</t>
  </si>
  <si>
    <t xml:space="preserve">zámek stavební dveřní dozický </t>
  </si>
  <si>
    <t>-943159658</t>
  </si>
  <si>
    <t>dodávka, doprava k pol.766660728 mezisoučet B</t>
  </si>
  <si>
    <t>126</t>
  </si>
  <si>
    <t>5492610R</t>
  </si>
  <si>
    <t>zámek stavební dveřní vložkový</t>
  </si>
  <si>
    <t>841899838</t>
  </si>
  <si>
    <t>dodávka, doprava k pol.766660728 mezisoučet A</t>
  </si>
  <si>
    <t>127</t>
  </si>
  <si>
    <t>766660720</t>
  </si>
  <si>
    <t>Montáž dveřních doplňků větrací mřížky s vyříznutím otvoru</t>
  </si>
  <si>
    <t>979156739</t>
  </si>
  <si>
    <t>128</t>
  </si>
  <si>
    <t>5534000R</t>
  </si>
  <si>
    <t>odvětrávací hliníková mřížka do dveří obdélníková 400x197 mm s fixními zkosenými horizontálními příčkami</t>
  </si>
  <si>
    <t>652312184</t>
  </si>
  <si>
    <t>dodávka, doprava k pol.766660720</t>
  </si>
  <si>
    <t>129</t>
  </si>
  <si>
    <t>766660351</t>
  </si>
  <si>
    <t>Montáž dveřních křídel dřevěných nebo plastových posuvných dveří do pojezdu na stěnu výšky do 2,5 m jednokřídlových, průchozí šířky do 800 mm</t>
  </si>
  <si>
    <t>-145163722</t>
  </si>
  <si>
    <t>dveře D9 včetně posuvného kování</t>
  </si>
  <si>
    <t>130</t>
  </si>
  <si>
    <t>76666000R</t>
  </si>
  <si>
    <t>Montáž dveřního rámu pro posuvné dveře</t>
  </si>
  <si>
    <t>2090359071</t>
  </si>
  <si>
    <t>131</t>
  </si>
  <si>
    <t>61182351</t>
  </si>
  <si>
    <t>kování posuvné pro dveře posuvné na stěnu do garnyže pro š 60,70,80,90mm</t>
  </si>
  <si>
    <t>-2037295604</t>
  </si>
  <si>
    <t>dodávka, doprava k pol.766660351</t>
  </si>
  <si>
    <t>132</t>
  </si>
  <si>
    <t>6116660R</t>
  </si>
  <si>
    <t>D9 - dveře vnitřní dřevěné hladké posuvné po zdi 700x1970mm, povrch HPL laminát, madlo-madlo, včetně garnyže a dveřního rámu</t>
  </si>
  <si>
    <t>1393841413</t>
  </si>
  <si>
    <t>133</t>
  </si>
  <si>
    <t>766694112</t>
  </si>
  <si>
    <t>Montáž ostatních truhlářských konstrukcí parapetních desek dřevěných nebo plastových šířky do 300 mm, délky přes 1000 do 1600 mm</t>
  </si>
  <si>
    <t>1313549238</t>
  </si>
  <si>
    <t>k oknu O1 - oboustraně</t>
  </si>
  <si>
    <t>134</t>
  </si>
  <si>
    <t>6079410R</t>
  </si>
  <si>
    <t>deska parapetní dřevotřísková vnitřní 300x1000mm</t>
  </si>
  <si>
    <t>-446984879</t>
  </si>
  <si>
    <t>dodávka, doprava k pol.766694112</t>
  </si>
  <si>
    <t>135</t>
  </si>
  <si>
    <t>76699900R</t>
  </si>
  <si>
    <t>Podokenní parapet pro zakrytí vedení instalací elektro š.300 mm - montáž, dodávka, doprava včtené podpěrných a kotevních prvků, včetně povrchové úpravy</t>
  </si>
  <si>
    <t>-634696540</t>
  </si>
  <si>
    <t>5,9+2,9+3,54+3,5+4,835</t>
  </si>
  <si>
    <t>20,7*0,02+0,911</t>
  </si>
  <si>
    <t>136</t>
  </si>
  <si>
    <t>998766101</t>
  </si>
  <si>
    <t>Přesun hmot pro konstrukce truhlářské stanovený z hmotnosti přesunovaného materiálu vodorovná dopravní vzdálenost do 50 m v objektech výšky do 6 m</t>
  </si>
  <si>
    <t>-288773741</t>
  </si>
  <si>
    <t>767</t>
  </si>
  <si>
    <t>Konstrukce zámečnické</t>
  </si>
  <si>
    <t>137</t>
  </si>
  <si>
    <t>767995111</t>
  </si>
  <si>
    <t>Montáž ostatních atypických zámečnických konstrukcí  hmotnosti do 5 kg</t>
  </si>
  <si>
    <t>1597085220</t>
  </si>
  <si>
    <t>ocelové prvky pro ztužení pilířů a volných konců stěny</t>
  </si>
  <si>
    <t>dle  výkresu Půdorys bourání 1.NP - výpis prvků ztužení</t>
  </si>
  <si>
    <t>26,0</t>
  </si>
  <si>
    <t>138</t>
  </si>
  <si>
    <t>76799500R</t>
  </si>
  <si>
    <t>dodávka, doprava ocelových prvků k pol.767995111</t>
  </si>
  <si>
    <t>-1285237680</t>
  </si>
  <si>
    <t>139</t>
  </si>
  <si>
    <t>76766600R</t>
  </si>
  <si>
    <t>D7 - trezorové dveře 800/1970mm plné hladké, typ TDV80 v I.bezpečnostní třídě, otevíravé dovnitř chráněného prostoru, zámek na klíč(dva klíče) a klika na venkovní straně + práh + ocelová zárubeň - montáž, dodávka, doprava vč.příslušenství</t>
  </si>
  <si>
    <t>-683373790</t>
  </si>
  <si>
    <t>včetně kotevních prvků, montážní provedení</t>
  </si>
  <si>
    <t>šroubováním, barva RAL 9002 šedobílá</t>
  </si>
  <si>
    <t>140</t>
  </si>
  <si>
    <t>767610211</t>
  </si>
  <si>
    <t>Montáž oken jednoduchých  z hliníkových nebo ocelových profilů na polyuretanovou pěnu podávacích horizontálně posuvných s vodícím rámem na zdi</t>
  </si>
  <si>
    <t>-486939737</t>
  </si>
  <si>
    <t>okno O1 - 2 ks</t>
  </si>
  <si>
    <t>1,25*0,6*2</t>
  </si>
  <si>
    <t>141</t>
  </si>
  <si>
    <t>5534100R</t>
  </si>
  <si>
    <t>O1 - okno Al vnitřní posuvné 1250x600 mm (š x v) jednoduché sklo bezpečnostní, čiré, bezpečnostní tř. celé výplně RC3</t>
  </si>
  <si>
    <t>-1175560115</t>
  </si>
  <si>
    <t>dodávka, doprava k pol.767610211</t>
  </si>
  <si>
    <t>142</t>
  </si>
  <si>
    <t>5534400R</t>
  </si>
  <si>
    <t>D1-vnitřní prosklená stěna 2850x3600 mm (š x v) Al rámová konstr.,dveře 1křídlé otevíravé 800/2100, pevně prosklené boční díly i nadsvětlíky, včetně doplňků (samozavírač, stavěč dveří, Al rámová zárubeň) - dodávka, doprava</t>
  </si>
  <si>
    <t>818788971</t>
  </si>
  <si>
    <t>zasklení - jednoduché sklo bezpečnostní čiré</t>
  </si>
  <si>
    <t>kontrastní označení zasklených ploch</t>
  </si>
  <si>
    <t>povrch lakovaný</t>
  </si>
  <si>
    <t>kování: klika-klika, zámek vložkový</t>
  </si>
  <si>
    <t>další požadavky a vlastnosti uvedeny na výkrese Výpis výplní a v TZ</t>
  </si>
  <si>
    <t>143</t>
  </si>
  <si>
    <t>5534410R</t>
  </si>
  <si>
    <t>D2-vnitřní prosklená stěna 2850x3300 mm (š x v) Al rámová konstr.,dveře 2křídlé otevíravé 1800/2100, pevně prosklené boční díly i nadsvětlíky, včetně doplňků (samozavírač, stavěč dveří, Al rámová zárubeň) + 1x elktromechan.zámek, celá výplň RC3 - dodávka, doprava</t>
  </si>
  <si>
    <t>472569406</t>
  </si>
  <si>
    <t>celá výplň-bezpečnostní třída RC3</t>
  </si>
  <si>
    <t>144</t>
  </si>
  <si>
    <t>5534420R</t>
  </si>
  <si>
    <t>D3-vnitřní prosklená stěna 2200x3300 mm (š x v) Al rámová konstr.,dveře 1křídlé otevíravé 800/2100, pevně prosklený boční díl a nadsvětlík, včetně doplňků ( Al rámová zárubeň) - dodávka, doprava</t>
  </si>
  <si>
    <t>-1225512328</t>
  </si>
  <si>
    <t>145</t>
  </si>
  <si>
    <t>5534430R</t>
  </si>
  <si>
    <t>D4-vnitřní prosklená stěna 1500x3000 mm (š x v) Al rámová konstr.,dveře 1křídlé otevíravé 900/2100, pevně prosklený boční díl i nadsvětlík, včetně doplňků (samozavírač, stavěč dveří, Al rámová zárubeň) + 1x elktromechan.zámek, celá výplň RC3 - dodávka, doprava</t>
  </si>
  <si>
    <t>-835098076</t>
  </si>
  <si>
    <t>146</t>
  </si>
  <si>
    <t>76700010R</t>
  </si>
  <si>
    <t>Montáž hliníkových prosklenných stěn</t>
  </si>
  <si>
    <t>-1897490317</t>
  </si>
  <si>
    <t>147</t>
  </si>
  <si>
    <t>767531111</t>
  </si>
  <si>
    <t>Montáž vstupních čistících zón z rohoží  kovových nebo plastových</t>
  </si>
  <si>
    <t>1570221964</t>
  </si>
  <si>
    <t>ČZ2 na dočištění - vnitřní rohož s nerezovým rámem</t>
  </si>
  <si>
    <t>1800/1800 mm - 1 ks</t>
  </si>
  <si>
    <t>1,8*1,8</t>
  </si>
  <si>
    <t>1500/1000 mm - 1 ks</t>
  </si>
  <si>
    <t>1,5*1,0</t>
  </si>
  <si>
    <t>148</t>
  </si>
  <si>
    <t>69752110</t>
  </si>
  <si>
    <t>rohož textilní provedení PA, hustý povrch, jemné dočištění</t>
  </si>
  <si>
    <t>-427803323</t>
  </si>
  <si>
    <t>dodávka, doprava k pol.767531111</t>
  </si>
  <si>
    <t>4,74*1,1+0,086</t>
  </si>
  <si>
    <t>149</t>
  </si>
  <si>
    <t>767531121</t>
  </si>
  <si>
    <t>Montáž vstupních čistících zón z rohoží  osazení rámu mosazného nebo hliníkového zapuštěného z L profilů</t>
  </si>
  <si>
    <t>1244104298</t>
  </si>
  <si>
    <t>nerezový zapuštěný rám pro ČZ2</t>
  </si>
  <si>
    <t>1,8*4*2</t>
  </si>
  <si>
    <t>(1,5+1,0)*2*1</t>
  </si>
  <si>
    <t>150</t>
  </si>
  <si>
    <t>6975216R</t>
  </si>
  <si>
    <t>rám pro zapuštění profil L-30/30 25/25 20/30 15/30-nerez</t>
  </si>
  <si>
    <t>-843293900</t>
  </si>
  <si>
    <t>dodávka, doprava k pol.767531121</t>
  </si>
  <si>
    <t>19,4*1,1+0,06</t>
  </si>
  <si>
    <t>151</t>
  </si>
  <si>
    <t>76799550R</t>
  </si>
  <si>
    <t>Stávající vstupní dveře - doplnění bezpečnostními prvky proti mechan.poškození tak, aby byl kompetní výrobek v bezpeč.tř. RC3, doplnění kontrastního označení prosklenných ploch</t>
  </si>
  <si>
    <t>-123255534</t>
  </si>
  <si>
    <t>152</t>
  </si>
  <si>
    <t>998767101</t>
  </si>
  <si>
    <t>Přesun hmot pro zámečnické konstrukce  stanovený z hmotnosti přesunovaného materiálu vodorovná dopravní vzdálenost do 50 m v objektech výšky do 6 m</t>
  </si>
  <si>
    <t>-995702051</t>
  </si>
  <si>
    <t>771</t>
  </si>
  <si>
    <t>Podlahy z dlaždic</t>
  </si>
  <si>
    <t>153</t>
  </si>
  <si>
    <t>771121011</t>
  </si>
  <si>
    <t>Příprava podkladu před provedením dlažby nátěr penetrační na podlahu</t>
  </si>
  <si>
    <t>-767405753</t>
  </si>
  <si>
    <t>dle pol.771574263+771574266</t>
  </si>
  <si>
    <t>134,0+65,0</t>
  </si>
  <si>
    <t>pol.771474113+771474142</t>
  </si>
  <si>
    <t>(174,0+8,6)*0,1</t>
  </si>
  <si>
    <t>0,74</t>
  </si>
  <si>
    <t>154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</si>
  <si>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</si>
  <si>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</si>
  <si>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-1058878633</t>
  </si>
  <si>
    <t>vnitřní komunikace, sklady - dlažba 300/300</t>
  </si>
  <si>
    <t>dle legendy na výkrese 1.NP</t>
  </si>
  <si>
    <t>13,4+27,6+52,4+5,3+8,2+6,8+4,7+13,4</t>
  </si>
  <si>
    <t>131,8*0,01+0,882</t>
  </si>
  <si>
    <t>155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</si>
  <si>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</si>
  <si>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</si>
  <si>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-974578991</t>
  </si>
  <si>
    <t>hygienické prostory - dlažba 200/200</t>
  </si>
  <si>
    <t>10,7+3,3+1,6+28,3+5,2+5,0+7,0+2,8</t>
  </si>
  <si>
    <t>63,9*0,01+0,461</t>
  </si>
  <si>
    <t>156</t>
  </si>
  <si>
    <t>771577111</t>
  </si>
  <si>
    <t>Montáž podlah z dlaždic keramických lepených flexibilním lepidlem Příplatek k cenám za plochu do 5 m2 jednotlivě</t>
  </si>
  <si>
    <t>-1880831150</t>
  </si>
  <si>
    <t>k pol.771574260</t>
  </si>
  <si>
    <t>4,7</t>
  </si>
  <si>
    <t>k pol.771574266</t>
  </si>
  <si>
    <t>3,3+1,6+5,0+2,8</t>
  </si>
  <si>
    <t>157</t>
  </si>
  <si>
    <t>59761409</t>
  </si>
  <si>
    <t>dlažba keramická slinutá protiskluzná do interiéru i exteriéru pro vysoké mechanické namáhání přes 9 do 12 ks/m2</t>
  </si>
  <si>
    <t>-1538112107</t>
  </si>
  <si>
    <t>barva šedá</t>
  </si>
  <si>
    <t>dodávka, doprava k pol.771574263 ztratné 10%</t>
  </si>
  <si>
    <t>134,0*1,1+0,6</t>
  </si>
  <si>
    <t>158</t>
  </si>
  <si>
    <t>59761406</t>
  </si>
  <si>
    <t>dlažba keramická slinutá protiskluzná do interiéru i exteriéru pro vysoké mechanické namáhání přes 22 do 25ks/m2</t>
  </si>
  <si>
    <t>1424627964</t>
  </si>
  <si>
    <t>barva světle šedá</t>
  </si>
  <si>
    <t>dodávka, doprava k pol.771574266 ztratné 10%</t>
  </si>
  <si>
    <t>65,0*1,1+0,5</t>
  </si>
  <si>
    <t>159</t>
  </si>
  <si>
    <t>771474113</t>
  </si>
  <si>
    <t>Montáž soklů z dlaždic keramických lepených flexibilním lepidlem rovných, výšky přes 90 do 120 mm</t>
  </si>
  <si>
    <t>-1798864877</t>
  </si>
  <si>
    <t>5,1+29,3+47,7+5,0+12,0+10,0+28,1+8,1+9,0+14,0</t>
  </si>
  <si>
    <t>168,3*0,03+0,651</t>
  </si>
  <si>
    <t>160</t>
  </si>
  <si>
    <t>771474142</t>
  </si>
  <si>
    <t>Montáž soklů z dlaždic keramických lepených flexibilním lepidlem s požlábkem, výšky přes 90 do 120 mm</t>
  </si>
  <si>
    <t>-932997329</t>
  </si>
  <si>
    <t>WC muži</t>
  </si>
  <si>
    <t>8,6</t>
  </si>
  <si>
    <t>161</t>
  </si>
  <si>
    <t>5976141R</t>
  </si>
  <si>
    <t>sokl-dlažba keramická slinutá hladká do interiéru i exteriéru 300x80-100mm</t>
  </si>
  <si>
    <t>291824811</t>
  </si>
  <si>
    <t>dodávka, doprava k pol.771474113 ztratné 10%</t>
  </si>
  <si>
    <t>174,0/0,3*1,1</t>
  </si>
  <si>
    <t>162</t>
  </si>
  <si>
    <t>59761417</t>
  </si>
  <si>
    <t>sokl s položlábkem-dlažba keramická slinutá hladká do interiéru i exteriéru 200x90mm</t>
  </si>
  <si>
    <t>-953085547</t>
  </si>
  <si>
    <t>dodávka, doprava k pol.771474142 ztratné 10%</t>
  </si>
  <si>
    <t>8,6/0,2*1,1+0,7</t>
  </si>
  <si>
    <t>163</t>
  </si>
  <si>
    <t>771591115</t>
  </si>
  <si>
    <t>Podlahy - dokončovací práce spárování silikonem</t>
  </si>
  <si>
    <t>-1547152996</t>
  </si>
  <si>
    <t>přechod dlažba x sokl</t>
  </si>
  <si>
    <t>dle pol.771474113+771474142</t>
  </si>
  <si>
    <t>174,0+8,6</t>
  </si>
  <si>
    <t>přechod dlažba x keram. obklad</t>
  </si>
  <si>
    <t>9,2+18,4+11,6+5,8+9,4+7,5</t>
  </si>
  <si>
    <t>229,5*0,1+0,55</t>
  </si>
  <si>
    <t>spára mezi stejnými povrchy podlahy - dveřní otvory</t>
  </si>
  <si>
    <t>164</t>
  </si>
  <si>
    <t>998771101</t>
  </si>
  <si>
    <t>Přesun hmot pro podlahy z dlaždic stanovený z hmotnosti přesunovaného materiálu vodorovná dopravní vzdálenost do 50 m v objektech výšky do 6 m</t>
  </si>
  <si>
    <t>1994180208</t>
  </si>
  <si>
    <t>775</t>
  </si>
  <si>
    <t>Podlahy skládané</t>
  </si>
  <si>
    <t>165</t>
  </si>
  <si>
    <t>775591905</t>
  </si>
  <si>
    <t>Ostatní práce při opravách dřevěných podlah  tmelení celoplošné, podlah vlysových, parketových</t>
  </si>
  <si>
    <t>1444628749</t>
  </si>
  <si>
    <t>skladba podlahy F4</t>
  </si>
  <si>
    <t>21,82+14,15+38,87+14,54</t>
  </si>
  <si>
    <t>0,62</t>
  </si>
  <si>
    <t>166</t>
  </si>
  <si>
    <t>775591920</t>
  </si>
  <si>
    <t>Ostatní práce při opravách dřevěných podlah  dokončovací vysátí</t>
  </si>
  <si>
    <t>1500643375</t>
  </si>
  <si>
    <t>167</t>
  </si>
  <si>
    <t>998775101</t>
  </si>
  <si>
    <t>Přesun hmot pro podlahy skládané  stanovený z hmotnosti přesunovaného materiálu vodorovná dopravní vzdálenost do 50 m v objektech výšky do 6 m</t>
  </si>
  <si>
    <t>1929972785</t>
  </si>
  <si>
    <t>776</t>
  </si>
  <si>
    <t>Podlahy povlakové</t>
  </si>
  <si>
    <t>168</t>
  </si>
  <si>
    <t>776141111</t>
  </si>
  <si>
    <t>Příprava podkladu vyrovnání samonivelační stěrkou podlah min.pevnosti 20 MPa, tloušťky do 3 mm</t>
  </si>
  <si>
    <t>-996389117</t>
  </si>
  <si>
    <t>pol.776251111</t>
  </si>
  <si>
    <t>120,0</t>
  </si>
  <si>
    <t>pol776221111</t>
  </si>
  <si>
    <t>7,4</t>
  </si>
  <si>
    <t>pol.776261111</t>
  </si>
  <si>
    <t>39,0</t>
  </si>
  <si>
    <t>169</t>
  </si>
  <si>
    <t>776111311</t>
  </si>
  <si>
    <t>Příprava podkladu vysátí podlah</t>
  </si>
  <si>
    <t>-1577083084</t>
  </si>
  <si>
    <t>170</t>
  </si>
  <si>
    <t>776251111</t>
  </si>
  <si>
    <t>Montáž podlahovin z přírodního linolea (marmolea) lepením standardním lepidlem z pásů standardních</t>
  </si>
  <si>
    <t>1532223224</t>
  </si>
  <si>
    <t>místnost č.1.06+1.07+1.10+1.11+1.14+1.21+1.23</t>
  </si>
  <si>
    <t>21,8+14,2+30,1+10,0+16,8+14,6+8,3</t>
  </si>
  <si>
    <t>115,8*0,03+0,726</t>
  </si>
  <si>
    <t>171</t>
  </si>
  <si>
    <t>776251411</t>
  </si>
  <si>
    <t>Montáž podlahovin z přírodního linolea (marmolea) spoj podlah svařováním za tepla</t>
  </si>
  <si>
    <t>596337176</t>
  </si>
  <si>
    <t>172</t>
  </si>
  <si>
    <t>2841107R</t>
  </si>
  <si>
    <t>linoleum přírodní ze 100% dřevité moučky, zátěž 33/34, protiskluznost dle ČSN 74 4505</t>
  </si>
  <si>
    <t>-516744939</t>
  </si>
  <si>
    <t>ztratné, prořez +10%</t>
  </si>
  <si>
    <t>dodávka, doprava k pol.776251111</t>
  </si>
  <si>
    <t>120,0*1,1</t>
  </si>
  <si>
    <t>fabion - dodávka, doprava k pol.776411112</t>
  </si>
  <si>
    <t>114,0*0,15*1,1+0,86</t>
  </si>
  <si>
    <t>Krytina musí vyhovět hygienickým a bezpečnostním požadavkům,</t>
  </si>
  <si>
    <t>tzn. krytina by měla být matná,světlá, se zvýšenou odolností</t>
  </si>
  <si>
    <t>proti oděru, otlaku a trhání.</t>
  </si>
  <si>
    <t>Barevný odstín  šedá.</t>
  </si>
  <si>
    <t>173</t>
  </si>
  <si>
    <t>776411112</t>
  </si>
  <si>
    <t>Montáž soklíků lepením obvodových, výšky přes 80 do 100 mm</t>
  </si>
  <si>
    <t>1061931146</t>
  </si>
  <si>
    <t>soklový fabion z marmolea</t>
  </si>
  <si>
    <t>18,2+14,4+23,3+9,6+21,4+14,4+10,8</t>
  </si>
  <si>
    <t>112,1*0,01+0,779</t>
  </si>
  <si>
    <t>174</t>
  </si>
  <si>
    <t>776421111</t>
  </si>
  <si>
    <t>Montáž lišt obvodových lepených</t>
  </si>
  <si>
    <t>-348454607</t>
  </si>
  <si>
    <t>koutová lišta pro vytvoření fabionu</t>
  </si>
  <si>
    <t>dle pol.776411112</t>
  </si>
  <si>
    <t>114,0</t>
  </si>
  <si>
    <t>175</t>
  </si>
  <si>
    <t>2841100R</t>
  </si>
  <si>
    <t>lišta soklová pro vytvoření fabionu</t>
  </si>
  <si>
    <t>-831646960</t>
  </si>
  <si>
    <t>dodávka, doprava k pol.776421111</t>
  </si>
  <si>
    <t>114,0*1,1+0,6</t>
  </si>
  <si>
    <t>176</t>
  </si>
  <si>
    <t>776221111</t>
  </si>
  <si>
    <t>Montáž podlahovin z PVC lepením standardním lepidlem z pásů standardních</t>
  </si>
  <si>
    <t>474143722</t>
  </si>
  <si>
    <t>antistatické PVC - místnost č.1.05+1.13</t>
  </si>
  <si>
    <t>2,4+5,0</t>
  </si>
  <si>
    <t>177</t>
  </si>
  <si>
    <t>776223111</t>
  </si>
  <si>
    <t>Montáž podlahovin z PVC spoj podlah svařováním za tepla (včetně frézování)</t>
  </si>
  <si>
    <t>-1378726417</t>
  </si>
  <si>
    <t>178</t>
  </si>
  <si>
    <t>28410242</t>
  </si>
  <si>
    <t>krytina podlahová homogenní elektrostaticky vodivá tl 2,0mm 608x608mm</t>
  </si>
  <si>
    <t>497395653</t>
  </si>
  <si>
    <t>antistatické PVC, protiskluznost dle ČSN 74 4505</t>
  </si>
  <si>
    <t>dodávka, doprava k pol.776221111</t>
  </si>
  <si>
    <t>7,4*1,15+0,49</t>
  </si>
  <si>
    <t>179</t>
  </si>
  <si>
    <t>1231139274</t>
  </si>
  <si>
    <t>dle pol.776411111</t>
  </si>
  <si>
    <t>5,3+8,4+0,3</t>
  </si>
  <si>
    <t>180</t>
  </si>
  <si>
    <t>2841110R</t>
  </si>
  <si>
    <t>lišta soklová z PVC v.0,1 m</t>
  </si>
  <si>
    <t>755832137</t>
  </si>
  <si>
    <t>14,0*1,1+0,6</t>
  </si>
  <si>
    <t>181</t>
  </si>
  <si>
    <t>776261121</t>
  </si>
  <si>
    <t>Montáž podlahovin z pryže lepením standardním lepidlem ze čtverců</t>
  </si>
  <si>
    <t>1210220029</t>
  </si>
  <si>
    <t>posilovna</t>
  </si>
  <si>
    <t>182</t>
  </si>
  <si>
    <t>776561111</t>
  </si>
  <si>
    <t>Montáž podlahovin z pryže na stěnu lepením, výšky do 2,0 m</t>
  </si>
  <si>
    <t>1232685859</t>
  </si>
  <si>
    <t>sokl</t>
  </si>
  <si>
    <t>0,1*37,0</t>
  </si>
  <si>
    <t>183</t>
  </si>
  <si>
    <t>7760110R</t>
  </si>
  <si>
    <t>pryžová podlahovina vhodná do posilovny, protiskluznost dle ČSN 74 4505</t>
  </si>
  <si>
    <t>-1624006611</t>
  </si>
  <si>
    <t>dodávka, doprava k pol.776261121</t>
  </si>
  <si>
    <t>39,0*1,1</t>
  </si>
  <si>
    <t>k pol.776561111</t>
  </si>
  <si>
    <t>3,7*1,1</t>
  </si>
  <si>
    <t>0,03</t>
  </si>
  <si>
    <t>184</t>
  </si>
  <si>
    <t>776421312</t>
  </si>
  <si>
    <t>Montáž lišt přechodových šroubovaných</t>
  </si>
  <si>
    <t>649185348</t>
  </si>
  <si>
    <t>přechody různých povrchových úprav podlahy</t>
  </si>
  <si>
    <t>185</t>
  </si>
  <si>
    <t>6111110R</t>
  </si>
  <si>
    <t>podlahová přechodová nerez lišta</t>
  </si>
  <si>
    <t>162844339</t>
  </si>
  <si>
    <t>dodávka, doprava k pol.776421312</t>
  </si>
  <si>
    <t>10,0*1,1</t>
  </si>
  <si>
    <t>186</t>
  </si>
  <si>
    <t>998776101</t>
  </si>
  <si>
    <t>Přesun hmot pro podlahy povlakové  stanovený z hmotnosti přesunovaného materiálu vodorovná dopravní vzdálenost do 50 m v objektech výšky do 6 m</t>
  </si>
  <si>
    <t>2078023918</t>
  </si>
  <si>
    <t>781</t>
  </si>
  <si>
    <t>Dokončovací práce - obklady</t>
  </si>
  <si>
    <t>187</t>
  </si>
  <si>
    <t>781474115</t>
  </si>
  <si>
    <t>Montáž obkladů vnitřních stěn z dlaždic keramických lepených flexibilním lepidlem maloformátových hladkých přes 22 do 25 ks/m2</t>
  </si>
  <si>
    <t>1765508389</t>
  </si>
  <si>
    <t>srovnatelně pro montáž obkladu do tmelu</t>
  </si>
  <si>
    <t>hygienické prostory - ker. obklad 200/200</t>
  </si>
  <si>
    <t>2,0*(8,4+16,3+9,5+5,1+8,7+6,8)</t>
  </si>
  <si>
    <t>okolo umyvadla a kuchyň. linky</t>
  </si>
  <si>
    <t>1,6*(2,8+1,6*2)</t>
  </si>
  <si>
    <t>119,2*0,05+0,84</t>
  </si>
  <si>
    <t>188</t>
  </si>
  <si>
    <t>781674112</t>
  </si>
  <si>
    <t>Montáž obkladů parapetů z dlaždic keramických lepených flexibilním lepidlem, šířky parapetu přes 100 do 150 mm</t>
  </si>
  <si>
    <t>-930397223</t>
  </si>
  <si>
    <t>SDK příčky v.1,2 m v hygienických prostorách</t>
  </si>
  <si>
    <t>3,0+1,0+0,9*3+1,8+1,0*2</t>
  </si>
  <si>
    <t>10,5*0,1+0,45</t>
  </si>
  <si>
    <t>189</t>
  </si>
  <si>
    <t>781477111</t>
  </si>
  <si>
    <t>Montáž obkladů vnitřních stěn z dlaždic keramických Příplatek k cenám za plochu do 10 m2 jednotlivě</t>
  </si>
  <si>
    <t>1461019479</t>
  </si>
  <si>
    <t>190</t>
  </si>
  <si>
    <t>59761039</t>
  </si>
  <si>
    <t>obklad keramický hladký přes 22 do 25ks/m2</t>
  </si>
  <si>
    <t>-135715957</t>
  </si>
  <si>
    <t>barva bílošedá, protiskluznost dle ČSN 74 4505</t>
  </si>
  <si>
    <t>dodávka, doprava k pol.781474115 ztratné 10%</t>
  </si>
  <si>
    <t>126,0*1,1</t>
  </si>
  <si>
    <t>k pol.781674112</t>
  </si>
  <si>
    <t>12,0*0,2*1,1</t>
  </si>
  <si>
    <t>0,76</t>
  </si>
  <si>
    <t>191</t>
  </si>
  <si>
    <t>781494111</t>
  </si>
  <si>
    <t>Obklad - dokončující práce profily ukončovací lepené flexibilním lepidlem rohové</t>
  </si>
  <si>
    <t>875833814</t>
  </si>
  <si>
    <t>vnitřní kouty</t>
  </si>
  <si>
    <t>2,0*39+1,0*1</t>
  </si>
  <si>
    <t>vnější rohy svislé</t>
  </si>
  <si>
    <t>2,0*25+1,0*1</t>
  </si>
  <si>
    <t>vodorovné</t>
  </si>
  <si>
    <t>140,5*0,05+0,475</t>
  </si>
  <si>
    <t>192</t>
  </si>
  <si>
    <t>781495185</t>
  </si>
  <si>
    <t>Obklad - dokončující práce pracnější řezání obkladaček rovné</t>
  </si>
  <si>
    <t>-411955450</t>
  </si>
  <si>
    <t>pro obklad parapetů k pol.781674112</t>
  </si>
  <si>
    <t>12,0/0,2</t>
  </si>
  <si>
    <t>193</t>
  </si>
  <si>
    <t>781494511</t>
  </si>
  <si>
    <t>Obklad - dokončující práce profily ukončovací lepené flexibilním lepidlem ukončovací</t>
  </si>
  <si>
    <t>1383904470</t>
  </si>
  <si>
    <t>přechod obklad x omítka</t>
  </si>
  <si>
    <t>8,4+16,3+9,5+5,1+8,7+6,8+1,6</t>
  </si>
  <si>
    <t>56,4*0,1+0,96</t>
  </si>
  <si>
    <t>194</t>
  </si>
  <si>
    <t>781495115</t>
  </si>
  <si>
    <t>Obklad - dokončující práce ostatní práce spárování silikonem</t>
  </si>
  <si>
    <t>-1997001061</t>
  </si>
  <si>
    <t>okolo zařizovacích předmětů</t>
  </si>
  <si>
    <t>195</t>
  </si>
  <si>
    <t>998781101</t>
  </si>
  <si>
    <t>Přesun hmot pro obklady keramické  stanovený z hmotnosti přesunovaného materiálu vodorovná dopravní vzdálenost do 50 m v objektech výšky do 6 m</t>
  </si>
  <si>
    <t>-104713687</t>
  </si>
  <si>
    <t>783</t>
  </si>
  <si>
    <t>Dokončovací práce - nátěry</t>
  </si>
  <si>
    <t>196</t>
  </si>
  <si>
    <t>783314101</t>
  </si>
  <si>
    <t>Základní nátěr zámečnických konstrukcí jednonásobný syntetický</t>
  </si>
  <si>
    <t>-1758819374</t>
  </si>
  <si>
    <t>zakryté ocelové prvky</t>
  </si>
  <si>
    <t>pol.317944321</t>
  </si>
  <si>
    <t>0,166*1000*0,032</t>
  </si>
  <si>
    <t>pol.13010402 (odd.31)</t>
  </si>
  <si>
    <t>0,062*1000*0,032</t>
  </si>
  <si>
    <t>pol.767995111</t>
  </si>
  <si>
    <t>26,0*0,032</t>
  </si>
  <si>
    <t>0,872</t>
  </si>
  <si>
    <t>197</t>
  </si>
  <si>
    <t>78331010R</t>
  </si>
  <si>
    <t>Nátěrový systém s vysokou životností (min.20 let) do vnitřního prostředí C3</t>
  </si>
  <si>
    <t>261172987</t>
  </si>
  <si>
    <t>dveřní ocelové zárubně - 20ks - barva tmavě modrá</t>
  </si>
  <si>
    <t>0,95*20</t>
  </si>
  <si>
    <t>198</t>
  </si>
  <si>
    <t>78331020R</t>
  </si>
  <si>
    <t>Nátěrový systém s vysokou životností (min.20 let) do vnějšího prostředí C3</t>
  </si>
  <si>
    <t>1908529671</t>
  </si>
  <si>
    <t>stávající ČZ01</t>
  </si>
  <si>
    <t>5,0</t>
  </si>
  <si>
    <t>199</t>
  </si>
  <si>
    <t>783306807</t>
  </si>
  <si>
    <t>Odstranění nátěrů ze zámečnických konstrukcí odstraňovačem nátěrů s obroušením</t>
  </si>
  <si>
    <t>-997288280</t>
  </si>
  <si>
    <t>200</t>
  </si>
  <si>
    <t>78382000R</t>
  </si>
  <si>
    <t>Krycí (ochranný ) nátěr omítek dvojnásobný hladkých omítek hladkých, zrnitých tenkovrstvých nebo štukových stupně členitosti 1 a 2 akrylátový</t>
  </si>
  <si>
    <t>1803811137</t>
  </si>
  <si>
    <t>místnost č.1.12+1.19+1.24</t>
  </si>
  <si>
    <t>2,0*(37,0+28,0+9,0)</t>
  </si>
  <si>
    <t>148,0*0,03+0,56</t>
  </si>
  <si>
    <t>784</t>
  </si>
  <si>
    <t>Dokončovací práce - malby a tapety</t>
  </si>
  <si>
    <t>201</t>
  </si>
  <si>
    <t>784111003</t>
  </si>
  <si>
    <t>Oprášení (ometení) podkladu v místnostech výšky přes 3,80 do 5,00 m</t>
  </si>
  <si>
    <t>-796997925</t>
  </si>
  <si>
    <t>opravované stěny - pol.612311131</t>
  </si>
  <si>
    <t>720,0</t>
  </si>
  <si>
    <t>202</t>
  </si>
  <si>
    <t>784221101</t>
  </si>
  <si>
    <t>Malby z malířských směsí otěruvzdorných za sucha dvojnásobné, bílé za sucha otěruvzdorné dobře v místnostech výšky do 3,80 m</t>
  </si>
  <si>
    <t>-207529654</t>
  </si>
  <si>
    <t>podhledy z SDk desek</t>
  </si>
  <si>
    <t>dle pol.763131421</t>
  </si>
  <si>
    <t>stěny</t>
  </si>
  <si>
    <t>3,6*(15,1+31,0+9,3+6,2+19,0+16,0+29,0)</t>
  </si>
  <si>
    <t>3,6*(13,0+37,1+22,3+11,6+32,1+15,3+11,7+14,8)</t>
  </si>
  <si>
    <t>3,0*(61,0+12,8+10,8+9,2+9,2+7,0+11,6)</t>
  </si>
  <si>
    <t>3,0*(5,8+9,4+10,5+8,1+7,5)</t>
  </si>
  <si>
    <t>-(2,85*3,3-4,0)</t>
  </si>
  <si>
    <t>-(2,7*3,3-4,0)</t>
  </si>
  <si>
    <t>-(2,2*3,3-4,0)</t>
  </si>
  <si>
    <t>-(1,5*3,0-4,0)</t>
  </si>
  <si>
    <t>1853,0*0,005+0,51</t>
  </si>
  <si>
    <t>786</t>
  </si>
  <si>
    <t>Dokončovací práce - čalounické úpravy</t>
  </si>
  <si>
    <t>203</t>
  </si>
  <si>
    <t>78600010R</t>
  </si>
  <si>
    <t>Vnitřní žaluzie na okna vertikální 900/1300 (š/v)- montáž, dodávka, doprava</t>
  </si>
  <si>
    <t>386490588</t>
  </si>
  <si>
    <t>204</t>
  </si>
  <si>
    <t>78600020R</t>
  </si>
  <si>
    <t>Vnitřní žaluzie na okna vertikální 1600/1300 (š/v)- montáž, dodávka, doprava</t>
  </si>
  <si>
    <t>-1895407354</t>
  </si>
  <si>
    <t>205</t>
  </si>
  <si>
    <t>78600030R</t>
  </si>
  <si>
    <t>Vnitřní žaluzie na okna vertikální 2700/2300 (š/v)- montáž, dodávka, doprava</t>
  </si>
  <si>
    <t>1172475179</t>
  </si>
  <si>
    <t>206</t>
  </si>
  <si>
    <t>998786101</t>
  </si>
  <si>
    <t>Přesun hmot pro čalounické úpravy  stanovený z hmotnosti přesunovaného materiálu vodorovná dopravní vzdálenost do 50 m v objektech výšky (hloubky) do 6 m</t>
  </si>
  <si>
    <t>-27011877</t>
  </si>
  <si>
    <t>787</t>
  </si>
  <si>
    <t>Dokončovací práce - zasklívání</t>
  </si>
  <si>
    <t>207</t>
  </si>
  <si>
    <t>787911115</t>
  </si>
  <si>
    <t>Zasklívání – ostatní práce  montáž fólie na sklo neprůhledné</t>
  </si>
  <si>
    <t>-1276381608</t>
  </si>
  <si>
    <t>úprava skel do šaten, hygien.prostor a skladů - neprůhledná fólie</t>
  </si>
  <si>
    <t>okno 1600/2300 - 4 ks</t>
  </si>
  <si>
    <t>1,6*2,3*4</t>
  </si>
  <si>
    <t>okno 2700/2300 mm - 1 ks</t>
  </si>
  <si>
    <t>2,7*2,3</t>
  </si>
  <si>
    <t>21,0*0,05+0,02</t>
  </si>
  <si>
    <t>208</t>
  </si>
  <si>
    <t>63479014</t>
  </si>
  <si>
    <t xml:space="preserve">fólie na sklo nereflexní kouřová </t>
  </si>
  <si>
    <t>-1749325014</t>
  </si>
  <si>
    <t>3*1,03 'Přepočtené koeficientem množství</t>
  </si>
  <si>
    <t>VYB</t>
  </si>
  <si>
    <t xml:space="preserve">Vybavení </t>
  </si>
  <si>
    <t>209</t>
  </si>
  <si>
    <t>VYB 01</t>
  </si>
  <si>
    <t xml:space="preserve">PHP práškový s hasící schopností 21A (6HJ1) </t>
  </si>
  <si>
    <t>512</t>
  </si>
  <si>
    <t>-1537749530</t>
  </si>
  <si>
    <t>210</t>
  </si>
  <si>
    <t>VYB 02</t>
  </si>
  <si>
    <t xml:space="preserve">Požárně bezpečnostní značky a tabulky se se směry úniku_x000D_
_x000D_
</t>
  </si>
  <si>
    <t>-296380345</t>
  </si>
  <si>
    <t>B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</si>
  <si>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</si>
  <si>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</si>
  <si>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</si>
  <si>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</si>
  <si>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35550000R</t>
  </si>
  <si>
    <t>Zednické přípomoce</t>
  </si>
  <si>
    <t>Kč</t>
  </si>
  <si>
    <t>416593384</t>
  </si>
  <si>
    <t>sekání drážek,  jejich zpětné začištění a jiné</t>
  </si>
  <si>
    <t xml:space="preserve">drobné zednické práce, </t>
  </si>
  <si>
    <t xml:space="preserve"> včetně utěsnění a začištění těchto ptostupů (dle TZ)</t>
  </si>
  <si>
    <t>prostup pro vodu zdí  tl.450 mm pr.20 mm ............1 ks</t>
  </si>
  <si>
    <t xml:space="preserve">                                   příčkou tl.150 mm pr.32 mm........2 ks</t>
  </si>
  <si>
    <t xml:space="preserve">                                   příčkou tl.100 mm pr.25 mm........2 ks</t>
  </si>
  <si>
    <t>prostup pro kanalizaci  zdí tl.450 mm pr.32 mm.......1ks</t>
  </si>
  <si>
    <t xml:space="preserve">                                               stropem  pr.70 mm..............1ks</t>
  </si>
  <si>
    <t>komplet zednické přípomoce:</t>
  </si>
  <si>
    <t>997013153</t>
  </si>
  <si>
    <t>Vnitrostaveništní doprava suti a vybouraných hmot  vodorovně do 50 m svisle s omezením mechanizace pro budovy a haly výšky přes 9 do 12 m</t>
  </si>
  <si>
    <t>-1088114166</t>
  </si>
  <si>
    <t>1767136905</t>
  </si>
  <si>
    <t>1504831937</t>
  </si>
  <si>
    <t>celkem 12 km</t>
  </si>
  <si>
    <t>0,254*(12-1)</t>
  </si>
  <si>
    <t>1510130703</t>
  </si>
  <si>
    <t>721</t>
  </si>
  <si>
    <t>Zdravotechnika - vnitřní kanalizace</t>
  </si>
  <si>
    <t>721171808</t>
  </si>
  <si>
    <t>Demontáž potrubí z novodurových trub  odpadních nebo připojovacích přes 75 do D 114</t>
  </si>
  <si>
    <t>-25517431</t>
  </si>
  <si>
    <t>srovnatelná položka pro demontáž PP HT připojovacího</t>
  </si>
  <si>
    <t>potrubí DN 40-100 mm</t>
  </si>
  <si>
    <t>15,0</t>
  </si>
  <si>
    <t>721171905</t>
  </si>
  <si>
    <t>Opravy odpadního potrubí plastového  vsazení odbočky do potrubí DN 110</t>
  </si>
  <si>
    <t>-27231024</t>
  </si>
  <si>
    <t>včetně materiálu</t>
  </si>
  <si>
    <t>vysazení odbočky na odpadním potrubí</t>
  </si>
  <si>
    <t>721171915</t>
  </si>
  <si>
    <t>Opravy odpadního potrubí plastového  propojení dosavadního potrubí DN 110</t>
  </si>
  <si>
    <t>1919064202</t>
  </si>
  <si>
    <t>napojení na stávající potrubí DN 100</t>
  </si>
  <si>
    <t>72117404R</t>
  </si>
  <si>
    <t>Potrubí z plastových trub z PPR PN 10  DN 15</t>
  </si>
  <si>
    <t>375564324</t>
  </si>
  <si>
    <t>721174042</t>
  </si>
  <si>
    <t>Potrubí z plastových trub polypropylenové připojovací DN 40</t>
  </si>
  <si>
    <t>267513752</t>
  </si>
  <si>
    <t>cenově srovnatelná položka i pro potrubí PP-HT DN 32</t>
  </si>
  <si>
    <t>6,5</t>
  </si>
  <si>
    <t>PP-HT DN 40</t>
  </si>
  <si>
    <t>8,0</t>
  </si>
  <si>
    <t>721174043</t>
  </si>
  <si>
    <t>Potrubí z plastových trub polypropylenové připojovací DN 50</t>
  </si>
  <si>
    <t>1213393871</t>
  </si>
  <si>
    <t>PP-HT DN 50</t>
  </si>
  <si>
    <t>721174044</t>
  </si>
  <si>
    <t>Potrubí z plastových trub polypropylenové připojovací DN 75</t>
  </si>
  <si>
    <t>511867540</t>
  </si>
  <si>
    <t>potrubí PP-HT DN 70</t>
  </si>
  <si>
    <t>2,0</t>
  </si>
  <si>
    <t>721174045</t>
  </si>
  <si>
    <t>Potrubí z plastových trub polypropylenové připojovací DN 110</t>
  </si>
  <si>
    <t>-721013318</t>
  </si>
  <si>
    <t>potrubí PP-HT DN 100</t>
  </si>
  <si>
    <t>7,0</t>
  </si>
  <si>
    <t>721290111</t>
  </si>
  <si>
    <t>Zkouška těsnosti kanalizace  v objektech vodou do DN 125</t>
  </si>
  <si>
    <t>970812690</t>
  </si>
  <si>
    <t>72120000R</t>
  </si>
  <si>
    <t>Podlahový žlab s nerezovým roštem (l=850 mm) s vpustí - montáž, dodávka, doprava</t>
  </si>
  <si>
    <t>-2072333644</t>
  </si>
  <si>
    <t>72122200R</t>
  </si>
  <si>
    <t>Pračkový sifon nadomítkový plastový - montáž, dodávka, doprava</t>
  </si>
  <si>
    <t>542896736</t>
  </si>
  <si>
    <t>72122300R</t>
  </si>
  <si>
    <t>Podomítková zápachová uzávávěrka pro odvod kondenzátu s přídavnou mechanickou záp.UZ - montáž, dodávka, doprava</t>
  </si>
  <si>
    <t>441264410</t>
  </si>
  <si>
    <t>721194104</t>
  </si>
  <si>
    <t>Vyměření přípojek na potrubí vyvedení a upevnění odpadních výpustek DN 40</t>
  </si>
  <si>
    <t>-646906887</t>
  </si>
  <si>
    <t>721194105</t>
  </si>
  <si>
    <t>Vyměření přípojek na potrubí vyvedení a upevnění odpadních výpustek DN 50</t>
  </si>
  <si>
    <t>-1741321107</t>
  </si>
  <si>
    <t>998721101</t>
  </si>
  <si>
    <t>Přesun hmot pro vnitřní kanalizace  stanovený z hmotnosti přesunovaného materiálu vodorovná dopravní vzdálenost do 50 m v objektech výšky do 6 m</t>
  </si>
  <si>
    <t>-691176182</t>
  </si>
  <si>
    <t>722</t>
  </si>
  <si>
    <t>Zdravotechnika - vnitřní vodovod</t>
  </si>
  <si>
    <t>722170801</t>
  </si>
  <si>
    <t>Demontáž rozvodů vody z plastů  do Ø 25 mm</t>
  </si>
  <si>
    <t>-1783951799</t>
  </si>
  <si>
    <t>PPR připojovací potrubí DN 15-20 mm</t>
  </si>
  <si>
    <t>30,0</t>
  </si>
  <si>
    <t>722181812</t>
  </si>
  <si>
    <t>Demontáž plstěných pásů z trub  do Ø 50</t>
  </si>
  <si>
    <t>1530922728</t>
  </si>
  <si>
    <t>722171934</t>
  </si>
  <si>
    <t>Výměna trubky, tvarovky, vsazení odbočky  na rozvodech vody z plastů D přes 25 do 32 mm</t>
  </si>
  <si>
    <t>-1597377048</t>
  </si>
  <si>
    <t>vysazení odbočky na stávající stoupačku</t>
  </si>
  <si>
    <t>3195123R</t>
  </si>
  <si>
    <t>materiál k pol.722171934 - dodávka, doprava</t>
  </si>
  <si>
    <t>1966936595</t>
  </si>
  <si>
    <t>722174002</t>
  </si>
  <si>
    <t>Potrubí z plastových trubek z polypropylenu (PPR) svařovaných polyfuzně PN 16 (SDR 7,4) D 20 x 2,8</t>
  </si>
  <si>
    <t>-1730380691</t>
  </si>
  <si>
    <t>potrubí PPR PN 16 DN 15</t>
  </si>
  <si>
    <t>ve zdi</t>
  </si>
  <si>
    <t>25,0</t>
  </si>
  <si>
    <t>722174003</t>
  </si>
  <si>
    <t>Potrubí z plastových trubek z polypropylenu (PPR) svařovaných polyfuzně PN 16 (SDR 7,4) D 25 x 3,5</t>
  </si>
  <si>
    <t>209927472</t>
  </si>
  <si>
    <t>potrubí PPR PN 16 DN 20</t>
  </si>
  <si>
    <t>pod stropem</t>
  </si>
  <si>
    <t>18,0</t>
  </si>
  <si>
    <t>24,0</t>
  </si>
  <si>
    <t>722174004</t>
  </si>
  <si>
    <t>Potrubí z plastových trubek z polypropylenu (PPR) svařovaných polyfuzně PN 16 (SDR 7,4) D 32 x 4,4</t>
  </si>
  <si>
    <t>1266557796</t>
  </si>
  <si>
    <t>potrubí PPR PN 16 DN 25</t>
  </si>
  <si>
    <t>9,0</t>
  </si>
  <si>
    <t>11,0</t>
  </si>
  <si>
    <t>722181231</t>
  </si>
  <si>
    <t>Ochrana potrubí  termoizolačními trubicemi z pěnového polyetylenu PE přilepenými v příčných a podélných spojích, tloušťky izolace přes 9 do 13 mm, vnitřního průměru izolace DN do 22 mm</t>
  </si>
  <si>
    <t>1640999955</t>
  </si>
  <si>
    <t>722181232</t>
  </si>
  <si>
    <t>Ochrana potrubí  termoizolačními trubicemi z pěnového polyetylenu PE přilepenými v příčných a podélných spojích, tloušťky izolace přes 9 do 13 mm, vnitřního průměru izolace DN přes 22 do 45 mm</t>
  </si>
  <si>
    <t>1126330398</t>
  </si>
  <si>
    <t>722181252</t>
  </si>
  <si>
    <t>Ochrana potrubí  termoizolačními trubicemi z pěnového polyetylenu PE přilepenými v příčných a podélných spojích, tloušťky izolace přes 20 do 25 mm, vnitřního průměru izolace DN přes 22 do 45 mm</t>
  </si>
  <si>
    <t>2066428841</t>
  </si>
  <si>
    <t>722290215</t>
  </si>
  <si>
    <t>Zkoušky, proplach a desinfekce vodovodního potrubí  zkoušky těsnosti vodovodního potrubí hrdlového nebo přírubového do DN 100</t>
  </si>
  <si>
    <t>523514932</t>
  </si>
  <si>
    <t>18,0+9,0+25,0+24,0+11,0</t>
  </si>
  <si>
    <t>722290234</t>
  </si>
  <si>
    <t>Zkoušky, proplach a desinfekce vodovodního potrubí  proplach a desinfekce vodovodního potrubí do DN 80</t>
  </si>
  <si>
    <t>1107954459</t>
  </si>
  <si>
    <t>722230102</t>
  </si>
  <si>
    <t>Armatury se dvěma závity ventily přímé G 3/4</t>
  </si>
  <si>
    <t>-492492408</t>
  </si>
  <si>
    <t>uzavírací ventil DN 20</t>
  </si>
  <si>
    <t>722230103</t>
  </si>
  <si>
    <t>Armatury se dvěma závity ventily přímé G 1</t>
  </si>
  <si>
    <t>-1846390005</t>
  </si>
  <si>
    <t>uzavírací ventil DN 25</t>
  </si>
  <si>
    <t>722230112</t>
  </si>
  <si>
    <t>Armatury se dvěma závity ventily přímé s odvodňovacím ventilem G 3/4</t>
  </si>
  <si>
    <t>-517788266</t>
  </si>
  <si>
    <t>uzavírací ventil s odvodněním DN 20</t>
  </si>
  <si>
    <t>722230113</t>
  </si>
  <si>
    <t>Armatury se dvěma závity ventily přímé s odvodňovacím ventilem G 1</t>
  </si>
  <si>
    <t>-729742833</t>
  </si>
  <si>
    <t>uzavírací ventil s odvodněním DN 25</t>
  </si>
  <si>
    <t>722231083</t>
  </si>
  <si>
    <t>Armatury se dvěma závity ventily zpětné mosazné PN 16 do 90°C vnitřní závit G 3/4</t>
  </si>
  <si>
    <t>1878956523</t>
  </si>
  <si>
    <t>zpětný ventil DN 20</t>
  </si>
  <si>
    <t>722231084</t>
  </si>
  <si>
    <t>Armatury se dvěma závity ventily zpětné mosazné PN 16 do 90°C vnitřní závit G 1</t>
  </si>
  <si>
    <t>1310030293</t>
  </si>
  <si>
    <t>zpětný ventil DN 25</t>
  </si>
  <si>
    <t>725813112</t>
  </si>
  <si>
    <t>Ventily rohové bez připojovací trubičky nebo flexi hadičky pračkové G 3/4</t>
  </si>
  <si>
    <t>1647030371</t>
  </si>
  <si>
    <t>72226200R</t>
  </si>
  <si>
    <t>Vodoměr závitový jednovtokový suchoběžný dálkový odečet do 40°C G1/2  Qn 1,5 m3/h vertikální Qmax 3 m3/h - pro studenou vodu - montáž, dodávka, doprava</t>
  </si>
  <si>
    <t>-1509678252</t>
  </si>
  <si>
    <t>72226300R</t>
  </si>
  <si>
    <t>Vodoměr závitový jednovtokový suchoběžný dálkový odečet do 100°C G1/2  Qn 1,5 m3/h vertikální Qmax 3 m3/h - pro teplou vodu - montáž, dodávka, doprava</t>
  </si>
  <si>
    <t>-489602408</t>
  </si>
  <si>
    <t>722190402</t>
  </si>
  <si>
    <t>Zřízení přípojek na potrubí  vyvedení a upevnění výpustek přes 25 do DN 50</t>
  </si>
  <si>
    <t>-1132353817</t>
  </si>
  <si>
    <t>998722101</t>
  </si>
  <si>
    <t>Přesun hmot pro vnitřní vodovod  stanovený z hmotnosti přesunovaného materiálu vodorovná dopravní vzdálenost do 50 m v objektech výšky do 6 m</t>
  </si>
  <si>
    <t>-1797947288</t>
  </si>
  <si>
    <t>725</t>
  </si>
  <si>
    <t>Zdravotechnika - zařizovací předměty</t>
  </si>
  <si>
    <t>725210821</t>
  </si>
  <si>
    <t>Demontáž umyvadel  bez výtokových armatur umyvadel</t>
  </si>
  <si>
    <t>soubor</t>
  </si>
  <si>
    <t>1459940519</t>
  </si>
  <si>
    <t>725310823</t>
  </si>
  <si>
    <t>Demontáž dřezů jednodílných  bez výtokových armatur vestavěných v kuchyňských sestavách</t>
  </si>
  <si>
    <t>728776399</t>
  </si>
  <si>
    <t>725330840</t>
  </si>
  <si>
    <t>Demontáž výlevek  bez výtokových armatur a bez nádrže a splachovacího potrubí ocelových nebo litinových</t>
  </si>
  <si>
    <t>948117997</t>
  </si>
  <si>
    <t>725820801</t>
  </si>
  <si>
    <t>Demontáž baterií  nástěnných do G 3/4</t>
  </si>
  <si>
    <t>1848490171</t>
  </si>
  <si>
    <t>pro umyvadlo</t>
  </si>
  <si>
    <t>pro dřez</t>
  </si>
  <si>
    <t>pro výlevku</t>
  </si>
  <si>
    <t>725860811</t>
  </si>
  <si>
    <t>Demontáž zápachových uzávěrek pro zařizovací předměty  jednoduchých</t>
  </si>
  <si>
    <t>-1000391303</t>
  </si>
  <si>
    <t>725110811</t>
  </si>
  <si>
    <t>Demontáž klozetů  splachovacích s nádrží nebo tlakovým splachovačem</t>
  </si>
  <si>
    <t>-275879527</t>
  </si>
  <si>
    <t>725112022</t>
  </si>
  <si>
    <t>Zařízení záchodů klozety keramické závěsné na nosné stěny s hlubokým splachováním odpad vodorovný</t>
  </si>
  <si>
    <t>1146474731</t>
  </si>
  <si>
    <t>klozet má nádržku pod omítku s dvoutlačítkovým splachováním</t>
  </si>
  <si>
    <t>72512150R</t>
  </si>
  <si>
    <t>Pisoárový záchodek automatický (odsávací) s radarovým senzorem a  integrovaným napájecím zdrojem - montáž, dodávka, doprava</t>
  </si>
  <si>
    <t>-1610705864</t>
  </si>
  <si>
    <t>725211601</t>
  </si>
  <si>
    <t>Umyvadla keramická bílá bez výtokových armatur připevněná na stěnu šrouby bez sloupu nebo krytu na sifon 500 mm</t>
  </si>
  <si>
    <t>-803294046</t>
  </si>
  <si>
    <t>725311125</t>
  </si>
  <si>
    <t>Dřezy bez výtokových armatur jednoduché se zápachovou uzávěrkou nerezové rohové a vestavné se dvěma odkapními plochami 952x502 mm</t>
  </si>
  <si>
    <t>1101858700</t>
  </si>
  <si>
    <t>725331111</t>
  </si>
  <si>
    <t>Výlevky bez výtokových armatur a splachovací nádrže keramické se sklopnou plastovou mřížkou 425 mm</t>
  </si>
  <si>
    <t>1658871470</t>
  </si>
  <si>
    <t>725822611</t>
  </si>
  <si>
    <t>Baterie umyvadlové stojánkové pákové bez výpusti</t>
  </si>
  <si>
    <t>-231746044</t>
  </si>
  <si>
    <t>725821325</t>
  </si>
  <si>
    <t>Baterie dřezové stojánkové pákové s otáčivým ústím a délkou ramínka 220 mm</t>
  </si>
  <si>
    <t>346018272</t>
  </si>
  <si>
    <t>72582131R</t>
  </si>
  <si>
    <t>Baterie pro výlevku nástěnné pákové s otáčivým kulatým ústím a délkou ramínka 200 mm</t>
  </si>
  <si>
    <t>1114179990</t>
  </si>
  <si>
    <t>725841312</t>
  </si>
  <si>
    <t>Baterie sprchové nástěnné pákové</t>
  </si>
  <si>
    <t>1060771969</t>
  </si>
  <si>
    <t>72584100R</t>
  </si>
  <si>
    <t>Sprchová sada ke sprchové baterii - monzáž, dodávka, doprava</t>
  </si>
  <si>
    <t>111671651</t>
  </si>
  <si>
    <t>725813111</t>
  </si>
  <si>
    <t>Ventily rohové bez připojovací trubičky nebo flexi hadičky G 1/2</t>
  </si>
  <si>
    <t>-390160488</t>
  </si>
  <si>
    <t>baterie umyvadlová</t>
  </si>
  <si>
    <t>2*5</t>
  </si>
  <si>
    <t>baterie dřezová</t>
  </si>
  <si>
    <t>2*1</t>
  </si>
  <si>
    <t>722220121</t>
  </si>
  <si>
    <t>Armatury s jedním závitem nástěnky pro baterii G 1/2</t>
  </si>
  <si>
    <t>pár</t>
  </si>
  <si>
    <t>1904894127</t>
  </si>
  <si>
    <t>baterie pro výlevku</t>
  </si>
  <si>
    <t>baterie sprchová</t>
  </si>
  <si>
    <t>2*3</t>
  </si>
  <si>
    <t>725861102</t>
  </si>
  <si>
    <t>Zápachové uzávěrky zařizovacích předmětů pro umyvadla DN 40</t>
  </si>
  <si>
    <t>2090632023</t>
  </si>
  <si>
    <t>72586550R</t>
  </si>
  <si>
    <t>Zápachová uzávěrka DN 40/50 pro výlevku - montáž, dodávka, doprava</t>
  </si>
  <si>
    <t>-94579902</t>
  </si>
  <si>
    <t>725980121</t>
  </si>
  <si>
    <t>Dvířka  15/15</t>
  </si>
  <si>
    <t>-571345586</t>
  </si>
  <si>
    <t>725980123</t>
  </si>
  <si>
    <t>Dvířka  30/30</t>
  </si>
  <si>
    <t>-2000551739</t>
  </si>
  <si>
    <t>722250132</t>
  </si>
  <si>
    <t>Požární příslušenství a armatury  hydrantový systém s tvarově stálou hadicí celoplechový D 25 x 20 m</t>
  </si>
  <si>
    <t>-594084975</t>
  </si>
  <si>
    <t>do zdi</t>
  </si>
  <si>
    <t>998725101</t>
  </si>
  <si>
    <t>Přesun hmot pro zařizovací předměty  stanovený z hmotnosti přesunovaného materiálu vodorovná dopravní vzdálenost do 50 m v objektech výšky do 6 m</t>
  </si>
  <si>
    <t>1160750518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</si>
  <si>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</si>
  <si>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</si>
  <si>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</si>
  <si>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</si>
  <si>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309924831</t>
  </si>
  <si>
    <t>726131021</t>
  </si>
  <si>
    <t>Předstěnové instalační systémy do lehkých stěn s kovovou konstrukcí pro pisoáry stavební výška 1300 mm</t>
  </si>
  <si>
    <t>-1059798985</t>
  </si>
  <si>
    <t>726131041</t>
  </si>
  <si>
    <t>Předstěnové instalační systémy do lehkých stěn s kovovou konstrukcí pro závěsné klozety ovládání zepředu, stavební výšky 1120 mm</t>
  </si>
  <si>
    <t>-1456105112</t>
  </si>
  <si>
    <t>72613100R</t>
  </si>
  <si>
    <t>Předstěnové instalační systémy do lehkých stěn s kovovou konstrukcí pro výlevku</t>
  </si>
  <si>
    <t>2119840053</t>
  </si>
  <si>
    <t>563426425</t>
  </si>
  <si>
    <t>C - Elektročást - silnoproud</t>
  </si>
  <si>
    <t>zak.č.9198-25</t>
  </si>
  <si>
    <t>EL - Elektročást - silnoproud</t>
  </si>
  <si>
    <t>EL</t>
  </si>
  <si>
    <t>EL 01</t>
  </si>
  <si>
    <t>Silnoproud - přenos ze samostatného rozpočtu - viz. příloha</t>
  </si>
  <si>
    <t>-957370981</t>
  </si>
  <si>
    <t>D - Elektročást - slaboproud</t>
  </si>
  <si>
    <t>EL SL - Elektročást - slaboproud</t>
  </si>
  <si>
    <t>EL SL</t>
  </si>
  <si>
    <t>EL SL 01</t>
  </si>
  <si>
    <t>Slaboproud - přenos ze samostatného rozpočtu - viz. příloha</t>
  </si>
  <si>
    <t>1141087414</t>
  </si>
  <si>
    <t>E - VZT</t>
  </si>
  <si>
    <t>VZT - Vzduchotechnika</t>
  </si>
  <si>
    <t>Vzduchotechnika</t>
  </si>
  <si>
    <t>VZT 01</t>
  </si>
  <si>
    <t>Vzduchotechnika - přenos ze samostatného rozpočtu - viz. příloha</t>
  </si>
  <si>
    <t>1320388985</t>
  </si>
  <si>
    <t>F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</si>
  <si>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</si>
  <si>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</si>
  <si>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</si>
  <si>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</si>
  <si>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</si>
  <si>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</si>
  <si>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</si>
  <si>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</si>
  <si>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</si>
  <si>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</si>
  <si>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</si>
  <si>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</si>
  <si>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</si>
  <si>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-494813719</t>
  </si>
  <si>
    <t>VRN3</t>
  </si>
  <si>
    <t>Zařízení staveniště</t>
  </si>
  <si>
    <t>030001000</t>
  </si>
  <si>
    <t>-1686467673</t>
  </si>
  <si>
    <t>- vybavení ZS</t>
  </si>
  <si>
    <t>033203000</t>
  </si>
  <si>
    <t>Energie pro zařízení staveniště</t>
  </si>
  <si>
    <t>-576430835</t>
  </si>
  <si>
    <t>- náklady na veškeré energie související s realizací akce, vč.připojení</t>
  </si>
  <si>
    <t>staveniště na inženýrské sítě</t>
  </si>
  <si>
    <t>034002000</t>
  </si>
  <si>
    <t>Zabezpečení staveniště</t>
  </si>
  <si>
    <t>1648833744</t>
  </si>
  <si>
    <t>- opatření k zajištění bezpečnosti účastníků realizace akce a veřejnosti</t>
  </si>
  <si>
    <t>(zejména zajištění staveniště, bezpečnostní tabulky apod.)</t>
  </si>
  <si>
    <t>039002000</t>
  </si>
  <si>
    <t>Zrušení zařízení staveniště</t>
  </si>
  <si>
    <t>258323935</t>
  </si>
  <si>
    <t xml:space="preserve"> - včetně úklidu a uvedení okolí stavby do původního stavu</t>
  </si>
  <si>
    <t>VRN4</t>
  </si>
  <si>
    <t>Inženýrská činnost</t>
  </si>
  <si>
    <t>043103000</t>
  </si>
  <si>
    <t>Zkoušky bez rozlišení</t>
  </si>
  <si>
    <t>-1349226203</t>
  </si>
  <si>
    <t>- zkoušky neuvedené položkově budou oceněny zde</t>
  </si>
  <si>
    <t>044002000</t>
  </si>
  <si>
    <t>Revize</t>
  </si>
  <si>
    <t>-105033257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</si>
  <si>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</si>
  <si>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</si>
  <si>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</si>
  <si>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</si>
  <si>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479840230</t>
  </si>
  <si>
    <t>VRN5</t>
  </si>
  <si>
    <t>Finanční náklady</t>
  </si>
  <si>
    <t>051303000a</t>
  </si>
  <si>
    <t xml:space="preserve">Ostatní finanční náklady - pojištění stavby </t>
  </si>
  <si>
    <t>-1963394869</t>
  </si>
  <si>
    <t>051303000b</t>
  </si>
  <si>
    <t>Ostatní finanční náklady - obstarání dokladů a stanovisek veřejnoprávních orgánů a institucí</t>
  </si>
  <si>
    <t>-1223284296</t>
  </si>
  <si>
    <t>051303000c</t>
  </si>
  <si>
    <t>Ostatní finanční náklady - pojištění odpovědnosti dodavatele včetně všech subdodavatelů</t>
  </si>
  <si>
    <t>sobour</t>
  </si>
  <si>
    <t>22590361</t>
  </si>
  <si>
    <t>VRN7</t>
  </si>
  <si>
    <t>Provozní vlivy</t>
  </si>
  <si>
    <t>071103000</t>
  </si>
  <si>
    <t>Provoz investora</t>
  </si>
  <si>
    <t>669138596</t>
  </si>
  <si>
    <t>VRN9</t>
  </si>
  <si>
    <t>Ostatní náklady</t>
  </si>
  <si>
    <t>091002000</t>
  </si>
  <si>
    <t>Ostatní náklady související s objektem</t>
  </si>
  <si>
    <t>1800497773</t>
  </si>
  <si>
    <t>- označení stavby cedulí, uvedení staveniště do původního stavu</t>
  </si>
  <si>
    <t>094103000</t>
  </si>
  <si>
    <t>Náklady na plánované vyklizení objektu</t>
  </si>
  <si>
    <t>-569948153</t>
  </si>
  <si>
    <t>kompletní vyklizení uvažovaných dotčených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</si>
</sst>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3"/>
      <c r="AQ5" s="23"/>
      <c r="AR5" s="21"/>
      <c r="BE5" s="28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3"/>
      <c r="AQ6" s="23"/>
      <c r="AR6" s="21"/>
      <c r="BE6" s="28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282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28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2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28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28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31</v>
      </c>
      <c r="AO13" s="23"/>
      <c r="AP13" s="23"/>
      <c r="AQ13" s="23"/>
      <c r="AR13" s="21"/>
      <c r="BE13" s="282"/>
      <c r="BS13" s="18" t="s">
        <v>6</v>
      </c>
    </row>
    <row r="14" spans="1:74" ht="12.75">
      <c r="B14" s="22"/>
      <c r="C14" s="23"/>
      <c r="D14" s="23"/>
      <c r="E14" s="305" t="s">
        <v>31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28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28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28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28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28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2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2"/>
    </row>
    <row r="23" spans="1:71" s="1" customFormat="1" ht="51" customHeight="1">
      <c r="B23" s="22"/>
      <c r="C23" s="23"/>
      <c r="D23" s="23"/>
      <c r="E23" s="307" t="s">
        <v>38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3"/>
      <c r="AP23" s="23"/>
      <c r="AQ23" s="23"/>
      <c r="AR23" s="21"/>
      <c r="BE23" s="28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2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4">
        <f>ROUND(AG94,2)</f>
        <v>0</v>
      </c>
      <c r="AL26" s="285"/>
      <c r="AM26" s="285"/>
      <c r="AN26" s="285"/>
      <c r="AO26" s="285"/>
      <c r="AP26" s="37"/>
      <c r="AQ26" s="37"/>
      <c r="AR26" s="40"/>
      <c r="BE26" s="28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8" t="s">
        <v>40</v>
      </c>
      <c r="M28" s="308"/>
      <c r="N28" s="308"/>
      <c r="O28" s="308"/>
      <c r="P28" s="308"/>
      <c r="Q28" s="37"/>
      <c r="R28" s="37"/>
      <c r="S28" s="37"/>
      <c r="T28" s="37"/>
      <c r="U28" s="37"/>
      <c r="V28" s="37"/>
      <c r="W28" s="308" t="s">
        <v>41</v>
      </c>
      <c r="X28" s="308"/>
      <c r="Y28" s="308"/>
      <c r="Z28" s="308"/>
      <c r="AA28" s="308"/>
      <c r="AB28" s="308"/>
      <c r="AC28" s="308"/>
      <c r="AD28" s="308"/>
      <c r="AE28" s="308"/>
      <c r="AF28" s="37"/>
      <c r="AG28" s="37"/>
      <c r="AH28" s="37"/>
      <c r="AI28" s="37"/>
      <c r="AJ28" s="37"/>
      <c r="AK28" s="308" t="s">
        <v>42</v>
      </c>
      <c r="AL28" s="308"/>
      <c r="AM28" s="308"/>
      <c r="AN28" s="308"/>
      <c r="AO28" s="308"/>
      <c r="AP28" s="37"/>
      <c r="AQ28" s="37"/>
      <c r="AR28" s="40"/>
      <c r="BE28" s="282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09">
        <v>0.21</v>
      </c>
      <c r="M29" s="280"/>
      <c r="N29" s="280"/>
      <c r="O29" s="280"/>
      <c r="P29" s="280"/>
      <c r="Q29" s="42"/>
      <c r="R29" s="42"/>
      <c r="S29" s="42"/>
      <c r="T29" s="42"/>
      <c r="U29" s="42"/>
      <c r="V29" s="42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2"/>
      <c r="AG29" s="42"/>
      <c r="AH29" s="42"/>
      <c r="AI29" s="42"/>
      <c r="AJ29" s="42"/>
      <c r="AK29" s="279">
        <f>ROUND(AV94, 2)</f>
        <v>0</v>
      </c>
      <c r="AL29" s="280"/>
      <c r="AM29" s="280"/>
      <c r="AN29" s="280"/>
      <c r="AO29" s="280"/>
      <c r="AP29" s="42"/>
      <c r="AQ29" s="42"/>
      <c r="AR29" s="43"/>
      <c r="BE29" s="283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09">
        <v>0.15</v>
      </c>
      <c r="M30" s="280"/>
      <c r="N30" s="280"/>
      <c r="O30" s="280"/>
      <c r="P30" s="280"/>
      <c r="Q30" s="42"/>
      <c r="R30" s="42"/>
      <c r="S30" s="42"/>
      <c r="T30" s="42"/>
      <c r="U30" s="42"/>
      <c r="V30" s="42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2"/>
      <c r="AG30" s="42"/>
      <c r="AH30" s="42"/>
      <c r="AI30" s="42"/>
      <c r="AJ30" s="42"/>
      <c r="AK30" s="279">
        <f>ROUND(AW94, 2)</f>
        <v>0</v>
      </c>
      <c r="AL30" s="280"/>
      <c r="AM30" s="280"/>
      <c r="AN30" s="280"/>
      <c r="AO30" s="280"/>
      <c r="AP30" s="42"/>
      <c r="AQ30" s="42"/>
      <c r="AR30" s="43"/>
      <c r="BE30" s="283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09">
        <v>0.21</v>
      </c>
      <c r="M31" s="280"/>
      <c r="N31" s="280"/>
      <c r="O31" s="280"/>
      <c r="P31" s="280"/>
      <c r="Q31" s="42"/>
      <c r="R31" s="42"/>
      <c r="S31" s="42"/>
      <c r="T31" s="42"/>
      <c r="U31" s="42"/>
      <c r="V31" s="42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2"/>
      <c r="AG31" s="42"/>
      <c r="AH31" s="42"/>
      <c r="AI31" s="42"/>
      <c r="AJ31" s="42"/>
      <c r="AK31" s="279">
        <v>0</v>
      </c>
      <c r="AL31" s="280"/>
      <c r="AM31" s="280"/>
      <c r="AN31" s="280"/>
      <c r="AO31" s="280"/>
      <c r="AP31" s="42"/>
      <c r="AQ31" s="42"/>
      <c r="AR31" s="43"/>
      <c r="BE31" s="283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09">
        <v>0.15</v>
      </c>
      <c r="M32" s="280"/>
      <c r="N32" s="280"/>
      <c r="O32" s="280"/>
      <c r="P32" s="280"/>
      <c r="Q32" s="42"/>
      <c r="R32" s="42"/>
      <c r="S32" s="42"/>
      <c r="T32" s="42"/>
      <c r="U32" s="42"/>
      <c r="V32" s="42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2"/>
      <c r="AG32" s="42"/>
      <c r="AH32" s="42"/>
      <c r="AI32" s="42"/>
      <c r="AJ32" s="42"/>
      <c r="AK32" s="279">
        <v>0</v>
      </c>
      <c r="AL32" s="280"/>
      <c r="AM32" s="280"/>
      <c r="AN32" s="280"/>
      <c r="AO32" s="280"/>
      <c r="AP32" s="42"/>
      <c r="AQ32" s="42"/>
      <c r="AR32" s="43"/>
      <c r="BE32" s="283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09">
        <v>0</v>
      </c>
      <c r="M33" s="280"/>
      <c r="N33" s="280"/>
      <c r="O33" s="280"/>
      <c r="P33" s="280"/>
      <c r="Q33" s="42"/>
      <c r="R33" s="42"/>
      <c r="S33" s="42"/>
      <c r="T33" s="42"/>
      <c r="U33" s="42"/>
      <c r="V33" s="42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2"/>
      <c r="AG33" s="42"/>
      <c r="AH33" s="42"/>
      <c r="AI33" s="42"/>
      <c r="AJ33" s="42"/>
      <c r="AK33" s="279">
        <v>0</v>
      </c>
      <c r="AL33" s="280"/>
      <c r="AM33" s="280"/>
      <c r="AN33" s="280"/>
      <c r="AO33" s="280"/>
      <c r="AP33" s="42"/>
      <c r="AQ33" s="42"/>
      <c r="AR33" s="43"/>
      <c r="BE33" s="28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2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286" t="s">
        <v>51</v>
      </c>
      <c r="Y35" s="287"/>
      <c r="Z35" s="287"/>
      <c r="AA35" s="287"/>
      <c r="AB35" s="287"/>
      <c r="AC35" s="46"/>
      <c r="AD35" s="46"/>
      <c r="AE35" s="46"/>
      <c r="AF35" s="46"/>
      <c r="AG35" s="46"/>
      <c r="AH35" s="46"/>
      <c r="AI35" s="46"/>
      <c r="AJ35" s="46"/>
      <c r="AK35" s="288">
        <f>SUM(AK26:AK33)</f>
        <v>0</v>
      </c>
      <c r="AL35" s="287"/>
      <c r="AM35" s="287"/>
      <c r="AN35" s="287"/>
      <c r="AO35" s="28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TV19-024V1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9" t="str">
        <f>K6</f>
        <v>Varianta 1 - Nová pracoviště Městské Policie v Ostrově v 1. NP objektu Hlavní Třída 797 a 796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24</v>
      </c>
      <c r="AJ87" s="37"/>
      <c r="AK87" s="37"/>
      <c r="AL87" s="37"/>
      <c r="AM87" s="301" t="str">
        <f>IF(AN8= "","",AN8)</f>
        <v>1. 8. 2019</v>
      </c>
      <c r="AN87" s="30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7.95" customHeight="1">
      <c r="A89" s="35"/>
      <c r="B89" s="36"/>
      <c r="C89" s="30" t="s">
        <v>26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97" t="str">
        <f>IF(E17="","",E17)</f>
        <v>BPO spol. s r.o.,Lidická 1239,36317 OSTROV</v>
      </c>
      <c r="AN89" s="298"/>
      <c r="AO89" s="298"/>
      <c r="AP89" s="298"/>
      <c r="AQ89" s="37"/>
      <c r="AR89" s="40"/>
      <c r="AS89" s="291" t="s">
        <v>59</v>
      </c>
      <c r="AT89" s="29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97" t="str">
        <f>IF(E20="","",E20)</f>
        <v>Tomanová Ing.</v>
      </c>
      <c r="AN90" s="298"/>
      <c r="AO90" s="298"/>
      <c r="AP90" s="298"/>
      <c r="AQ90" s="37"/>
      <c r="AR90" s="40"/>
      <c r="AS90" s="293"/>
      <c r="AT90" s="29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5"/>
      <c r="AT91" s="29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8" t="s">
        <v>60</v>
      </c>
      <c r="D92" s="311"/>
      <c r="E92" s="311"/>
      <c r="F92" s="311"/>
      <c r="G92" s="311"/>
      <c r="H92" s="74"/>
      <c r="I92" s="310" t="s">
        <v>61</v>
      </c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3" t="s">
        <v>62</v>
      </c>
      <c r="AH92" s="311"/>
      <c r="AI92" s="311"/>
      <c r="AJ92" s="311"/>
      <c r="AK92" s="311"/>
      <c r="AL92" s="311"/>
      <c r="AM92" s="311"/>
      <c r="AN92" s="310" t="s">
        <v>63</v>
      </c>
      <c r="AO92" s="311"/>
      <c r="AP92" s="312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6">
        <f>ROUND(SUM(AG95:AG100),2)</f>
        <v>0</v>
      </c>
      <c r="AH94" s="316"/>
      <c r="AI94" s="316"/>
      <c r="AJ94" s="316"/>
      <c r="AK94" s="316"/>
      <c r="AL94" s="316"/>
      <c r="AM94" s="316"/>
      <c r="AN94" s="317">
        <f t="shared" ref="AN94:AN100" si="0">SUM(AG94,AT94)</f>
        <v>0</v>
      </c>
      <c r="AO94" s="317"/>
      <c r="AP94" s="317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16.5" customHeight="1">
      <c r="A95" s="94" t="s">
        <v>83</v>
      </c>
      <c r="B95" s="95"/>
      <c r="C95" s="96"/>
      <c r="D95" s="319" t="s">
        <v>84</v>
      </c>
      <c r="E95" s="319"/>
      <c r="F95" s="319"/>
      <c r="G95" s="319"/>
      <c r="H95" s="319"/>
      <c r="I95" s="97"/>
      <c r="J95" s="319" t="s">
        <v>85</v>
      </c>
      <c r="K95" s="319"/>
      <c r="L95" s="319"/>
      <c r="M95" s="319"/>
      <c r="N95" s="319"/>
      <c r="O95" s="319"/>
      <c r="P95" s="319"/>
      <c r="Q95" s="319"/>
      <c r="R95" s="319"/>
      <c r="S95" s="319"/>
      <c r="T95" s="319"/>
      <c r="U95" s="319"/>
      <c r="V95" s="319"/>
      <c r="W95" s="319"/>
      <c r="X95" s="319"/>
      <c r="Y95" s="319"/>
      <c r="Z95" s="319"/>
      <c r="AA95" s="319"/>
      <c r="AB95" s="319"/>
      <c r="AC95" s="319"/>
      <c r="AD95" s="319"/>
      <c r="AE95" s="319"/>
      <c r="AF95" s="319"/>
      <c r="AG95" s="314">
        <f>'A - Stavební část - V1'!J30</f>
        <v>0</v>
      </c>
      <c r="AH95" s="315"/>
      <c r="AI95" s="315"/>
      <c r="AJ95" s="315"/>
      <c r="AK95" s="315"/>
      <c r="AL95" s="315"/>
      <c r="AM95" s="315"/>
      <c r="AN95" s="314">
        <f t="shared" si="0"/>
        <v>0</v>
      </c>
      <c r="AO95" s="315"/>
      <c r="AP95" s="315"/>
      <c r="AQ95" s="98" t="s">
        <v>86</v>
      </c>
      <c r="AR95" s="99"/>
      <c r="AS95" s="100">
        <v>0</v>
      </c>
      <c r="AT95" s="101">
        <f t="shared" si="1"/>
        <v>0</v>
      </c>
      <c r="AU95" s="102">
        <f>'A - Stavební část - V1'!P143</f>
        <v>0</v>
      </c>
      <c r="AV95" s="101">
        <f>'A - Stavební část - V1'!J33</f>
        <v>0</v>
      </c>
      <c r="AW95" s="101">
        <f>'A - Stavební část - V1'!J34</f>
        <v>0</v>
      </c>
      <c r="AX95" s="101">
        <f>'A - Stavební část - V1'!J35</f>
        <v>0</v>
      </c>
      <c r="AY95" s="101">
        <f>'A - Stavební část - V1'!J36</f>
        <v>0</v>
      </c>
      <c r="AZ95" s="101">
        <f>'A - Stavební část - V1'!F33</f>
        <v>0</v>
      </c>
      <c r="BA95" s="101">
        <f>'A - Stavební část - V1'!F34</f>
        <v>0</v>
      </c>
      <c r="BB95" s="101">
        <f>'A - Stavební část - V1'!F35</f>
        <v>0</v>
      </c>
      <c r="BC95" s="101">
        <f>'A - Stavební část - V1'!F36</f>
        <v>0</v>
      </c>
      <c r="BD95" s="103">
        <f>'A - Stavební část - V1'!F37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19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319" t="s">
        <v>90</v>
      </c>
      <c r="E96" s="319"/>
      <c r="F96" s="319"/>
      <c r="G96" s="319"/>
      <c r="H96" s="319"/>
      <c r="I96" s="97"/>
      <c r="J96" s="319" t="s">
        <v>91</v>
      </c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  <c r="V96" s="319"/>
      <c r="W96" s="319"/>
      <c r="X96" s="319"/>
      <c r="Y96" s="319"/>
      <c r="Z96" s="319"/>
      <c r="AA96" s="319"/>
      <c r="AB96" s="319"/>
      <c r="AC96" s="319"/>
      <c r="AD96" s="319"/>
      <c r="AE96" s="319"/>
      <c r="AF96" s="319"/>
      <c r="AG96" s="314">
        <f>'B - ZTI'!J30</f>
        <v>0</v>
      </c>
      <c r="AH96" s="315"/>
      <c r="AI96" s="315"/>
      <c r="AJ96" s="315"/>
      <c r="AK96" s="315"/>
      <c r="AL96" s="315"/>
      <c r="AM96" s="315"/>
      <c r="AN96" s="314">
        <f t="shared" si="0"/>
        <v>0</v>
      </c>
      <c r="AO96" s="315"/>
      <c r="AP96" s="315"/>
      <c r="AQ96" s="98" t="s">
        <v>86</v>
      </c>
      <c r="AR96" s="99"/>
      <c r="AS96" s="100">
        <v>0</v>
      </c>
      <c r="AT96" s="101">
        <f t="shared" si="1"/>
        <v>0</v>
      </c>
      <c r="AU96" s="102">
        <f>'B - ZTI'!P124</f>
        <v>0</v>
      </c>
      <c r="AV96" s="101">
        <f>'B - ZTI'!J33</f>
        <v>0</v>
      </c>
      <c r="AW96" s="101">
        <f>'B - ZTI'!J34</f>
        <v>0</v>
      </c>
      <c r="AX96" s="101">
        <f>'B - ZTI'!J35</f>
        <v>0</v>
      </c>
      <c r="AY96" s="101">
        <f>'B - ZTI'!J36</f>
        <v>0</v>
      </c>
      <c r="AZ96" s="101">
        <f>'B - ZTI'!F33</f>
        <v>0</v>
      </c>
      <c r="BA96" s="101">
        <f>'B - ZTI'!F34</f>
        <v>0</v>
      </c>
      <c r="BB96" s="101">
        <f>'B - ZTI'!F35</f>
        <v>0</v>
      </c>
      <c r="BC96" s="101">
        <f>'B - ZTI'!F36</f>
        <v>0</v>
      </c>
      <c r="BD96" s="103">
        <f>'B - ZTI'!F37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19</v>
      </c>
      <c r="CM96" s="104" t="s">
        <v>89</v>
      </c>
    </row>
    <row r="97" spans="1:91" s="7" customFormat="1" ht="16.5" customHeight="1">
      <c r="A97" s="94" t="s">
        <v>83</v>
      </c>
      <c r="B97" s="95"/>
      <c r="C97" s="96"/>
      <c r="D97" s="319" t="s">
        <v>93</v>
      </c>
      <c r="E97" s="319"/>
      <c r="F97" s="319"/>
      <c r="G97" s="319"/>
      <c r="H97" s="319"/>
      <c r="I97" s="97"/>
      <c r="J97" s="319" t="s">
        <v>94</v>
      </c>
      <c r="K97" s="319"/>
      <c r="L97" s="319"/>
      <c r="M97" s="319"/>
      <c r="N97" s="319"/>
      <c r="O97" s="319"/>
      <c r="P97" s="319"/>
      <c r="Q97" s="319"/>
      <c r="R97" s="319"/>
      <c r="S97" s="319"/>
      <c r="T97" s="319"/>
      <c r="U97" s="319"/>
      <c r="V97" s="319"/>
      <c r="W97" s="319"/>
      <c r="X97" s="319"/>
      <c r="Y97" s="319"/>
      <c r="Z97" s="319"/>
      <c r="AA97" s="319"/>
      <c r="AB97" s="319"/>
      <c r="AC97" s="319"/>
      <c r="AD97" s="319"/>
      <c r="AE97" s="319"/>
      <c r="AF97" s="319"/>
      <c r="AG97" s="314">
        <f>'C - Elektročást - silnoproud'!J30</f>
        <v>0</v>
      </c>
      <c r="AH97" s="315"/>
      <c r="AI97" s="315"/>
      <c r="AJ97" s="315"/>
      <c r="AK97" s="315"/>
      <c r="AL97" s="315"/>
      <c r="AM97" s="315"/>
      <c r="AN97" s="314">
        <f t="shared" si="0"/>
        <v>0</v>
      </c>
      <c r="AO97" s="315"/>
      <c r="AP97" s="315"/>
      <c r="AQ97" s="98" t="s">
        <v>86</v>
      </c>
      <c r="AR97" s="99"/>
      <c r="AS97" s="100">
        <v>0</v>
      </c>
      <c r="AT97" s="101">
        <f t="shared" si="1"/>
        <v>0</v>
      </c>
      <c r="AU97" s="102">
        <f>'C - Elektročást - silnoproud'!P117</f>
        <v>0</v>
      </c>
      <c r="AV97" s="101">
        <f>'C - Elektročást - silnoproud'!J33</f>
        <v>0</v>
      </c>
      <c r="AW97" s="101">
        <f>'C - Elektročást - silnoproud'!J34</f>
        <v>0</v>
      </c>
      <c r="AX97" s="101">
        <f>'C - Elektročást - silnoproud'!J35</f>
        <v>0</v>
      </c>
      <c r="AY97" s="101">
        <f>'C - Elektročást - silnoproud'!J36</f>
        <v>0</v>
      </c>
      <c r="AZ97" s="101">
        <f>'C - Elektročást - silnoproud'!F33</f>
        <v>0</v>
      </c>
      <c r="BA97" s="101">
        <f>'C - Elektročást - silnoproud'!F34</f>
        <v>0</v>
      </c>
      <c r="BB97" s="101">
        <f>'C - Elektročást - silnoproud'!F35</f>
        <v>0</v>
      </c>
      <c r="BC97" s="101">
        <f>'C - Elektročást - silnoproud'!F36</f>
        <v>0</v>
      </c>
      <c r="BD97" s="103">
        <f>'C - Elektročást - silnoproud'!F37</f>
        <v>0</v>
      </c>
      <c r="BT97" s="104" t="s">
        <v>87</v>
      </c>
      <c r="BV97" s="104" t="s">
        <v>81</v>
      </c>
      <c r="BW97" s="104" t="s">
        <v>95</v>
      </c>
      <c r="BX97" s="104" t="s">
        <v>5</v>
      </c>
      <c r="CL97" s="104" t="s">
        <v>19</v>
      </c>
      <c r="CM97" s="104" t="s">
        <v>89</v>
      </c>
    </row>
    <row r="98" spans="1:91" s="7" customFormat="1" ht="16.5" customHeight="1">
      <c r="A98" s="94" t="s">
        <v>83</v>
      </c>
      <c r="B98" s="95"/>
      <c r="C98" s="96"/>
      <c r="D98" s="319" t="s">
        <v>78</v>
      </c>
      <c r="E98" s="319"/>
      <c r="F98" s="319"/>
      <c r="G98" s="319"/>
      <c r="H98" s="319"/>
      <c r="I98" s="97"/>
      <c r="J98" s="319" t="s">
        <v>96</v>
      </c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  <c r="V98" s="319"/>
      <c r="W98" s="319"/>
      <c r="X98" s="319"/>
      <c r="Y98" s="319"/>
      <c r="Z98" s="319"/>
      <c r="AA98" s="319"/>
      <c r="AB98" s="319"/>
      <c r="AC98" s="319"/>
      <c r="AD98" s="319"/>
      <c r="AE98" s="319"/>
      <c r="AF98" s="319"/>
      <c r="AG98" s="314">
        <f>'D - Elektročást - slaboproud'!J30</f>
        <v>0</v>
      </c>
      <c r="AH98" s="315"/>
      <c r="AI98" s="315"/>
      <c r="AJ98" s="315"/>
      <c r="AK98" s="315"/>
      <c r="AL98" s="315"/>
      <c r="AM98" s="315"/>
      <c r="AN98" s="314">
        <f t="shared" si="0"/>
        <v>0</v>
      </c>
      <c r="AO98" s="315"/>
      <c r="AP98" s="315"/>
      <c r="AQ98" s="98" t="s">
        <v>86</v>
      </c>
      <c r="AR98" s="99"/>
      <c r="AS98" s="100">
        <v>0</v>
      </c>
      <c r="AT98" s="101">
        <f t="shared" si="1"/>
        <v>0</v>
      </c>
      <c r="AU98" s="102">
        <f>'D - Elektročást - slaboproud'!P117</f>
        <v>0</v>
      </c>
      <c r="AV98" s="101">
        <f>'D - Elektročást - slaboproud'!J33</f>
        <v>0</v>
      </c>
      <c r="AW98" s="101">
        <f>'D - Elektročást - slaboproud'!J34</f>
        <v>0</v>
      </c>
      <c r="AX98" s="101">
        <f>'D - Elektročást - slaboproud'!J35</f>
        <v>0</v>
      </c>
      <c r="AY98" s="101">
        <f>'D - Elektročást - slaboproud'!J36</f>
        <v>0</v>
      </c>
      <c r="AZ98" s="101">
        <f>'D - Elektročást - slaboproud'!F33</f>
        <v>0</v>
      </c>
      <c r="BA98" s="101">
        <f>'D - Elektročást - slaboproud'!F34</f>
        <v>0</v>
      </c>
      <c r="BB98" s="101">
        <f>'D - Elektročást - slaboproud'!F35</f>
        <v>0</v>
      </c>
      <c r="BC98" s="101">
        <f>'D - Elektročást - slaboproud'!F36</f>
        <v>0</v>
      </c>
      <c r="BD98" s="103">
        <f>'D - Elektročást - slaboproud'!F37</f>
        <v>0</v>
      </c>
      <c r="BT98" s="104" t="s">
        <v>87</v>
      </c>
      <c r="BV98" s="104" t="s">
        <v>81</v>
      </c>
      <c r="BW98" s="104" t="s">
        <v>97</v>
      </c>
      <c r="BX98" s="104" t="s">
        <v>5</v>
      </c>
      <c r="CL98" s="104" t="s">
        <v>19</v>
      </c>
      <c r="CM98" s="104" t="s">
        <v>89</v>
      </c>
    </row>
    <row r="99" spans="1:91" s="7" customFormat="1" ht="16.5" customHeight="1">
      <c r="A99" s="94" t="s">
        <v>83</v>
      </c>
      <c r="B99" s="95"/>
      <c r="C99" s="96"/>
      <c r="D99" s="319" t="s">
        <v>98</v>
      </c>
      <c r="E99" s="319"/>
      <c r="F99" s="319"/>
      <c r="G99" s="319"/>
      <c r="H99" s="319"/>
      <c r="I99" s="97"/>
      <c r="J99" s="319" t="s">
        <v>99</v>
      </c>
      <c r="K99" s="319"/>
      <c r="L99" s="319"/>
      <c r="M99" s="319"/>
      <c r="N99" s="319"/>
      <c r="O99" s="319"/>
      <c r="P99" s="319"/>
      <c r="Q99" s="319"/>
      <c r="R99" s="319"/>
      <c r="S99" s="319"/>
      <c r="T99" s="319"/>
      <c r="U99" s="319"/>
      <c r="V99" s="319"/>
      <c r="W99" s="319"/>
      <c r="X99" s="319"/>
      <c r="Y99" s="319"/>
      <c r="Z99" s="319"/>
      <c r="AA99" s="319"/>
      <c r="AB99" s="319"/>
      <c r="AC99" s="319"/>
      <c r="AD99" s="319"/>
      <c r="AE99" s="319"/>
      <c r="AF99" s="319"/>
      <c r="AG99" s="314">
        <f>'E - VZT'!J30</f>
        <v>0</v>
      </c>
      <c r="AH99" s="315"/>
      <c r="AI99" s="315"/>
      <c r="AJ99" s="315"/>
      <c r="AK99" s="315"/>
      <c r="AL99" s="315"/>
      <c r="AM99" s="315"/>
      <c r="AN99" s="314">
        <f t="shared" si="0"/>
        <v>0</v>
      </c>
      <c r="AO99" s="315"/>
      <c r="AP99" s="315"/>
      <c r="AQ99" s="98" t="s">
        <v>86</v>
      </c>
      <c r="AR99" s="99"/>
      <c r="AS99" s="100">
        <v>0</v>
      </c>
      <c r="AT99" s="101">
        <f t="shared" si="1"/>
        <v>0</v>
      </c>
      <c r="AU99" s="102">
        <f>'E - VZT'!P117</f>
        <v>0</v>
      </c>
      <c r="AV99" s="101">
        <f>'E - VZT'!J33</f>
        <v>0</v>
      </c>
      <c r="AW99" s="101">
        <f>'E - VZT'!J34</f>
        <v>0</v>
      </c>
      <c r="AX99" s="101">
        <f>'E - VZT'!J35</f>
        <v>0</v>
      </c>
      <c r="AY99" s="101">
        <f>'E - VZT'!J36</f>
        <v>0</v>
      </c>
      <c r="AZ99" s="101">
        <f>'E - VZT'!F33</f>
        <v>0</v>
      </c>
      <c r="BA99" s="101">
        <f>'E - VZT'!F34</f>
        <v>0</v>
      </c>
      <c r="BB99" s="101">
        <f>'E - VZT'!F35</f>
        <v>0</v>
      </c>
      <c r="BC99" s="101">
        <f>'E - VZT'!F36</f>
        <v>0</v>
      </c>
      <c r="BD99" s="103">
        <f>'E - VZT'!F37</f>
        <v>0</v>
      </c>
      <c r="BT99" s="104" t="s">
        <v>87</v>
      </c>
      <c r="BV99" s="104" t="s">
        <v>81</v>
      </c>
      <c r="BW99" s="104" t="s">
        <v>100</v>
      </c>
      <c r="BX99" s="104" t="s">
        <v>5</v>
      </c>
      <c r="CL99" s="104" t="s">
        <v>19</v>
      </c>
      <c r="CM99" s="104" t="s">
        <v>89</v>
      </c>
    </row>
    <row r="100" spans="1:91" s="7" customFormat="1" ht="16.5" customHeight="1">
      <c r="A100" s="94" t="s">
        <v>83</v>
      </c>
      <c r="B100" s="95"/>
      <c r="C100" s="96"/>
      <c r="D100" s="319" t="s">
        <v>101</v>
      </c>
      <c r="E100" s="319"/>
      <c r="F100" s="319"/>
      <c r="G100" s="319"/>
      <c r="H100" s="319"/>
      <c r="I100" s="97"/>
      <c r="J100" s="319" t="s">
        <v>102</v>
      </c>
      <c r="K100" s="319"/>
      <c r="L100" s="319"/>
      <c r="M100" s="319"/>
      <c r="N100" s="319"/>
      <c r="O100" s="319"/>
      <c r="P100" s="319"/>
      <c r="Q100" s="319"/>
      <c r="R100" s="319"/>
      <c r="S100" s="319"/>
      <c r="T100" s="319"/>
      <c r="U100" s="319"/>
      <c r="V100" s="319"/>
      <c r="W100" s="319"/>
      <c r="X100" s="319"/>
      <c r="Y100" s="319"/>
      <c r="Z100" s="319"/>
      <c r="AA100" s="319"/>
      <c r="AB100" s="319"/>
      <c r="AC100" s="319"/>
      <c r="AD100" s="319"/>
      <c r="AE100" s="319"/>
      <c r="AF100" s="319"/>
      <c r="AG100" s="314">
        <f>'F - VRN'!J30</f>
        <v>0</v>
      </c>
      <c r="AH100" s="315"/>
      <c r="AI100" s="315"/>
      <c r="AJ100" s="315"/>
      <c r="AK100" s="315"/>
      <c r="AL100" s="315"/>
      <c r="AM100" s="315"/>
      <c r="AN100" s="314">
        <f t="shared" si="0"/>
        <v>0</v>
      </c>
      <c r="AO100" s="315"/>
      <c r="AP100" s="315"/>
      <c r="AQ100" s="98" t="s">
        <v>86</v>
      </c>
      <c r="AR100" s="99"/>
      <c r="AS100" s="105">
        <v>0</v>
      </c>
      <c r="AT100" s="106">
        <f t="shared" si="1"/>
        <v>0</v>
      </c>
      <c r="AU100" s="107">
        <f>'F - VRN'!P123</f>
        <v>0</v>
      </c>
      <c r="AV100" s="106">
        <f>'F - VRN'!J33</f>
        <v>0</v>
      </c>
      <c r="AW100" s="106">
        <f>'F - VRN'!J34</f>
        <v>0</v>
      </c>
      <c r="AX100" s="106">
        <f>'F - VRN'!J35</f>
        <v>0</v>
      </c>
      <c r="AY100" s="106">
        <f>'F - VRN'!J36</f>
        <v>0</v>
      </c>
      <c r="AZ100" s="106">
        <f>'F - VRN'!F33</f>
        <v>0</v>
      </c>
      <c r="BA100" s="106">
        <f>'F - VRN'!F34</f>
        <v>0</v>
      </c>
      <c r="BB100" s="106">
        <f>'F - VRN'!F35</f>
        <v>0</v>
      </c>
      <c r="BC100" s="106">
        <f>'F - VRN'!F36</f>
        <v>0</v>
      </c>
      <c r="BD100" s="108">
        <f>'F - VRN'!F37</f>
        <v>0</v>
      </c>
      <c r="BT100" s="104" t="s">
        <v>87</v>
      </c>
      <c r="BV100" s="104" t="s">
        <v>81</v>
      </c>
      <c r="BW100" s="104" t="s">
        <v>103</v>
      </c>
      <c r="BX100" s="104" t="s">
        <v>5</v>
      </c>
      <c r="CL100" s="104" t="s">
        <v>19</v>
      </c>
      <c r="CM100" s="104" t="s">
        <v>89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ALHF6ygZT45IuAWwC82Y4BOmmpd5SFDV6doEtvpu+ZOkJOR4DytX1SYRPe85Y65G7YC4p3T+SnSRlg5tYP73Cw==" saltValue="wMDlI1Jnsmz7IRleqcFwsyn0jzFyopkMW5m0QsxsSgrnIPfrrPfR8CD+Cvio1W7zUvXfWGOzHRfUhdAW1Pdm9w==" spinCount="100000" sheet="1" objects="1" scenarios="1" formatColumns="0" formatRows="0"/>
  <mergeCells count="62"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A - Stavební část - V1'!C2" display="/"/>
    <hyperlink ref="A96" location="'B - ZTI'!C2" display="/"/>
    <hyperlink ref="A97" location="'C - Elektročást - silnoproud'!C2" display="/"/>
    <hyperlink ref="A98" location="'D - Elektročást - slaboproud'!C2" display="/"/>
    <hyperlink ref="A99" location="'E - VZT'!C2" display="/"/>
    <hyperlink ref="A100" location="'F - VRN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0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88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106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21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ROUND((SUM(BE143:BE1239)),  2)</f>
        <v>0</v>
      </c>
      <c r="G33" s="35"/>
      <c r="H33" s="35"/>
      <c r="I33" s="132">
        <v>0.21</v>
      </c>
      <c r="J33" s="131">
        <f>ROUND(((SUM(BE143:BE1239))*I33),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ROUND((SUM(BF143:BF1239)),  2)</f>
        <v>0</v>
      </c>
      <c r="G34" s="35"/>
      <c r="H34" s="35"/>
      <c r="I34" s="132">
        <v>0.15</v>
      </c>
      <c r="J34" s="131">
        <f>ROUND(((SUM(BF143:BF1239))*I34),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ROUND((SUM(BG143:BG1239)),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ROUND((SUM(BH143:BH1239)),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ROUND((SUM(BI143:BI1239)),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A - Stavební část - V1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2:12" s="9" customFormat="1" ht="24.95" customHeight="1">
      <c r="B97" s="162"/>
      <c r="C97" s="163"/>
      <c r="D97" s="164" t="s">
        <v>112</v>
      </c>
      <c r="E97" s="165"/>
      <c r="F97" s="165"/>
      <c r="G97" s="165"/>
      <c r="H97" s="165"/>
      <c r="I97" s="166"/>
      <c r="J97" s="167">
        <f>J144</f>
        <v>0</v>
      </c>
      <c r="K97" s="163"/>
      <c r="L97" s="168"/>
    </row>
    <row r="98" spans="2:12" s="10" customFormat="1" ht="19.899999999999999" customHeight="1">
      <c r="B98" s="169"/>
      <c r="C98" s="170"/>
      <c r="D98" s="171" t="s">
        <v>113</v>
      </c>
      <c r="E98" s="172"/>
      <c r="F98" s="172"/>
      <c r="G98" s="172"/>
      <c r="H98" s="172"/>
      <c r="I98" s="173"/>
      <c r="J98" s="174">
        <f>J145</f>
        <v>0</v>
      </c>
      <c r="K98" s="170"/>
      <c r="L98" s="175"/>
    </row>
    <row r="99" spans="2:12" s="10" customFormat="1" ht="19.899999999999999" customHeight="1">
      <c r="B99" s="169"/>
      <c r="C99" s="170"/>
      <c r="D99" s="171" t="s">
        <v>114</v>
      </c>
      <c r="E99" s="172"/>
      <c r="F99" s="172"/>
      <c r="G99" s="172"/>
      <c r="H99" s="172"/>
      <c r="I99" s="173"/>
      <c r="J99" s="174">
        <f>J219</f>
        <v>0</v>
      </c>
      <c r="K99" s="170"/>
      <c r="L99" s="175"/>
    </row>
    <row r="100" spans="2:12" s="10" customFormat="1" ht="19.899999999999999" customHeight="1">
      <c r="B100" s="169"/>
      <c r="C100" s="170"/>
      <c r="D100" s="171" t="s">
        <v>115</v>
      </c>
      <c r="E100" s="172"/>
      <c r="F100" s="172"/>
      <c r="G100" s="172"/>
      <c r="H100" s="172"/>
      <c r="I100" s="173"/>
      <c r="J100" s="174">
        <f>J225</f>
        <v>0</v>
      </c>
      <c r="K100" s="170"/>
      <c r="L100" s="175"/>
    </row>
    <row r="101" spans="2:12" s="10" customFormat="1" ht="19.899999999999999" customHeight="1">
      <c r="B101" s="169"/>
      <c r="C101" s="170"/>
      <c r="D101" s="171" t="s">
        <v>116</v>
      </c>
      <c r="E101" s="172"/>
      <c r="F101" s="172"/>
      <c r="G101" s="172"/>
      <c r="H101" s="172"/>
      <c r="I101" s="173"/>
      <c r="J101" s="174">
        <f>J357</f>
        <v>0</v>
      </c>
      <c r="K101" s="170"/>
      <c r="L101" s="175"/>
    </row>
    <row r="102" spans="2:12" s="10" customFormat="1" ht="19.899999999999999" customHeight="1">
      <c r="B102" s="169"/>
      <c r="C102" s="170"/>
      <c r="D102" s="171" t="s">
        <v>117</v>
      </c>
      <c r="E102" s="172"/>
      <c r="F102" s="172"/>
      <c r="G102" s="172"/>
      <c r="H102" s="172"/>
      <c r="I102" s="173"/>
      <c r="J102" s="174">
        <f>J380</f>
        <v>0</v>
      </c>
      <c r="K102" s="170"/>
      <c r="L102" s="175"/>
    </row>
    <row r="103" spans="2:12" s="10" customFormat="1" ht="19.899999999999999" customHeight="1">
      <c r="B103" s="169"/>
      <c r="C103" s="170"/>
      <c r="D103" s="171" t="s">
        <v>118</v>
      </c>
      <c r="E103" s="172"/>
      <c r="F103" s="172"/>
      <c r="G103" s="172"/>
      <c r="H103" s="172"/>
      <c r="I103" s="173"/>
      <c r="J103" s="174">
        <f>J413</f>
        <v>0</v>
      </c>
      <c r="K103" s="170"/>
      <c r="L103" s="175"/>
    </row>
    <row r="104" spans="2:12" s="10" customFormat="1" ht="19.899999999999999" customHeight="1">
      <c r="B104" s="169"/>
      <c r="C104" s="170"/>
      <c r="D104" s="171" t="s">
        <v>119</v>
      </c>
      <c r="E104" s="172"/>
      <c r="F104" s="172"/>
      <c r="G104" s="172"/>
      <c r="H104" s="172"/>
      <c r="I104" s="173"/>
      <c r="J104" s="174">
        <f>J415</f>
        <v>0</v>
      </c>
      <c r="K104" s="170"/>
      <c r="L104" s="175"/>
    </row>
    <row r="105" spans="2:12" s="10" customFormat="1" ht="19.899999999999999" customHeight="1">
      <c r="B105" s="169"/>
      <c r="C105" s="170"/>
      <c r="D105" s="171" t="s">
        <v>120</v>
      </c>
      <c r="E105" s="172"/>
      <c r="F105" s="172"/>
      <c r="G105" s="172"/>
      <c r="H105" s="172"/>
      <c r="I105" s="173"/>
      <c r="J105" s="174">
        <f>J426</f>
        <v>0</v>
      </c>
      <c r="K105" s="170"/>
      <c r="L105" s="175"/>
    </row>
    <row r="106" spans="2:12" s="10" customFormat="1" ht="19.899999999999999" customHeight="1">
      <c r="B106" s="169"/>
      <c r="C106" s="170"/>
      <c r="D106" s="171" t="s">
        <v>121</v>
      </c>
      <c r="E106" s="172"/>
      <c r="F106" s="172"/>
      <c r="G106" s="172"/>
      <c r="H106" s="172"/>
      <c r="I106" s="173"/>
      <c r="J106" s="174">
        <f>J561</f>
        <v>0</v>
      </c>
      <c r="K106" s="170"/>
      <c r="L106" s="175"/>
    </row>
    <row r="107" spans="2:12" s="10" customFormat="1" ht="19.899999999999999" customHeight="1">
      <c r="B107" s="169"/>
      <c r="C107" s="170"/>
      <c r="D107" s="171" t="s">
        <v>122</v>
      </c>
      <c r="E107" s="172"/>
      <c r="F107" s="172"/>
      <c r="G107" s="172"/>
      <c r="H107" s="172"/>
      <c r="I107" s="173"/>
      <c r="J107" s="174">
        <f>J570</f>
        <v>0</v>
      </c>
      <c r="K107" s="170"/>
      <c r="L107" s="175"/>
    </row>
    <row r="108" spans="2:12" s="9" customFormat="1" ht="24.95" customHeight="1">
      <c r="B108" s="162"/>
      <c r="C108" s="163"/>
      <c r="D108" s="164" t="s">
        <v>123</v>
      </c>
      <c r="E108" s="165"/>
      <c r="F108" s="165"/>
      <c r="G108" s="165"/>
      <c r="H108" s="165"/>
      <c r="I108" s="166"/>
      <c r="J108" s="167">
        <f>J572</f>
        <v>0</v>
      </c>
      <c r="K108" s="163"/>
      <c r="L108" s="168"/>
    </row>
    <row r="109" spans="2:12" s="10" customFormat="1" ht="19.899999999999999" customHeight="1">
      <c r="B109" s="169"/>
      <c r="C109" s="170"/>
      <c r="D109" s="171" t="s">
        <v>124</v>
      </c>
      <c r="E109" s="172"/>
      <c r="F109" s="172"/>
      <c r="G109" s="172"/>
      <c r="H109" s="172"/>
      <c r="I109" s="173"/>
      <c r="J109" s="174">
        <f>J573</f>
        <v>0</v>
      </c>
      <c r="K109" s="170"/>
      <c r="L109" s="175"/>
    </row>
    <row r="110" spans="2:12" s="10" customFormat="1" ht="19.899999999999999" customHeight="1">
      <c r="B110" s="169"/>
      <c r="C110" s="170"/>
      <c r="D110" s="171" t="s">
        <v>125</v>
      </c>
      <c r="E110" s="172"/>
      <c r="F110" s="172"/>
      <c r="G110" s="172"/>
      <c r="H110" s="172"/>
      <c r="I110" s="173"/>
      <c r="J110" s="174">
        <f>J737</f>
        <v>0</v>
      </c>
      <c r="K110" s="170"/>
      <c r="L110" s="175"/>
    </row>
    <row r="111" spans="2:12" s="10" customFormat="1" ht="19.899999999999999" customHeight="1">
      <c r="B111" s="169"/>
      <c r="C111" s="170"/>
      <c r="D111" s="171" t="s">
        <v>126</v>
      </c>
      <c r="E111" s="172"/>
      <c r="F111" s="172"/>
      <c r="G111" s="172"/>
      <c r="H111" s="172"/>
      <c r="I111" s="173"/>
      <c r="J111" s="174">
        <f>J760</f>
        <v>0</v>
      </c>
      <c r="K111" s="170"/>
      <c r="L111" s="175"/>
    </row>
    <row r="112" spans="2:12" s="10" customFormat="1" ht="19.899999999999999" customHeight="1">
      <c r="B112" s="169"/>
      <c r="C112" s="170"/>
      <c r="D112" s="171" t="s">
        <v>127</v>
      </c>
      <c r="E112" s="172"/>
      <c r="F112" s="172"/>
      <c r="G112" s="172"/>
      <c r="H112" s="172"/>
      <c r="I112" s="173"/>
      <c r="J112" s="174">
        <f>J772</f>
        <v>0</v>
      </c>
      <c r="K112" s="170"/>
      <c r="L112" s="175"/>
    </row>
    <row r="113" spans="1:31" s="10" customFormat="1" ht="19.899999999999999" customHeight="1">
      <c r="B113" s="169"/>
      <c r="C113" s="170"/>
      <c r="D113" s="171" t="s">
        <v>128</v>
      </c>
      <c r="E113" s="172"/>
      <c r="F113" s="172"/>
      <c r="G113" s="172"/>
      <c r="H113" s="172"/>
      <c r="I113" s="173"/>
      <c r="J113" s="174">
        <f>J822</f>
        <v>0</v>
      </c>
      <c r="K113" s="170"/>
      <c r="L113" s="175"/>
    </row>
    <row r="114" spans="1:31" s="10" customFormat="1" ht="19.899999999999999" customHeight="1">
      <c r="B114" s="169"/>
      <c r="C114" s="170"/>
      <c r="D114" s="171" t="s">
        <v>129</v>
      </c>
      <c r="E114" s="172"/>
      <c r="F114" s="172"/>
      <c r="G114" s="172"/>
      <c r="H114" s="172"/>
      <c r="I114" s="173"/>
      <c r="J114" s="174">
        <f>J908</f>
        <v>0</v>
      </c>
      <c r="K114" s="170"/>
      <c r="L114" s="175"/>
    </row>
    <row r="115" spans="1:31" s="10" customFormat="1" ht="19.899999999999999" customHeight="1">
      <c r="B115" s="169"/>
      <c r="C115" s="170"/>
      <c r="D115" s="171" t="s">
        <v>130</v>
      </c>
      <c r="E115" s="172"/>
      <c r="F115" s="172"/>
      <c r="G115" s="172"/>
      <c r="H115" s="172"/>
      <c r="I115" s="173"/>
      <c r="J115" s="174">
        <f>J986</f>
        <v>0</v>
      </c>
      <c r="K115" s="170"/>
      <c r="L115" s="175"/>
    </row>
    <row r="116" spans="1:31" s="10" customFormat="1" ht="19.899999999999999" customHeight="1">
      <c r="B116" s="169"/>
      <c r="C116" s="170"/>
      <c r="D116" s="171" t="s">
        <v>131</v>
      </c>
      <c r="E116" s="172"/>
      <c r="F116" s="172"/>
      <c r="G116" s="172"/>
      <c r="H116" s="172"/>
      <c r="I116" s="173"/>
      <c r="J116" s="174">
        <f>J1046</f>
        <v>0</v>
      </c>
      <c r="K116" s="170"/>
      <c r="L116" s="175"/>
    </row>
    <row r="117" spans="1:31" s="10" customFormat="1" ht="19.899999999999999" customHeight="1">
      <c r="B117" s="169"/>
      <c r="C117" s="170"/>
      <c r="D117" s="171" t="s">
        <v>132</v>
      </c>
      <c r="E117" s="172"/>
      <c r="F117" s="172"/>
      <c r="G117" s="172"/>
      <c r="H117" s="172"/>
      <c r="I117" s="173"/>
      <c r="J117" s="174">
        <f>J1054</f>
        <v>0</v>
      </c>
      <c r="K117" s="170"/>
      <c r="L117" s="175"/>
    </row>
    <row r="118" spans="1:31" s="10" customFormat="1" ht="19.899999999999999" customHeight="1">
      <c r="B118" s="169"/>
      <c r="C118" s="170"/>
      <c r="D118" s="171" t="s">
        <v>133</v>
      </c>
      <c r="E118" s="172"/>
      <c r="F118" s="172"/>
      <c r="G118" s="172"/>
      <c r="H118" s="172"/>
      <c r="I118" s="173"/>
      <c r="J118" s="174">
        <f>J1130</f>
        <v>0</v>
      </c>
      <c r="K118" s="170"/>
      <c r="L118" s="175"/>
    </row>
    <row r="119" spans="1:31" s="10" customFormat="1" ht="19.899999999999999" customHeight="1">
      <c r="B119" s="169"/>
      <c r="C119" s="170"/>
      <c r="D119" s="171" t="s">
        <v>134</v>
      </c>
      <c r="E119" s="172"/>
      <c r="F119" s="172"/>
      <c r="G119" s="172"/>
      <c r="H119" s="172"/>
      <c r="I119" s="173"/>
      <c r="J119" s="174">
        <f>J1177</f>
        <v>0</v>
      </c>
      <c r="K119" s="170"/>
      <c r="L119" s="175"/>
    </row>
    <row r="120" spans="1:31" s="10" customFormat="1" ht="19.899999999999999" customHeight="1">
      <c r="B120" s="169"/>
      <c r="C120" s="170"/>
      <c r="D120" s="171" t="s">
        <v>135</v>
      </c>
      <c r="E120" s="172"/>
      <c r="F120" s="172"/>
      <c r="G120" s="172"/>
      <c r="H120" s="172"/>
      <c r="I120" s="173"/>
      <c r="J120" s="174">
        <f>J1202</f>
        <v>0</v>
      </c>
      <c r="K120" s="170"/>
      <c r="L120" s="175"/>
    </row>
    <row r="121" spans="1:31" s="10" customFormat="1" ht="19.899999999999999" customHeight="1">
      <c r="B121" s="169"/>
      <c r="C121" s="170"/>
      <c r="D121" s="171" t="s">
        <v>136</v>
      </c>
      <c r="E121" s="172"/>
      <c r="F121" s="172"/>
      <c r="G121" s="172"/>
      <c r="H121" s="172"/>
      <c r="I121" s="173"/>
      <c r="J121" s="174">
        <f>J1221</f>
        <v>0</v>
      </c>
      <c r="K121" s="170"/>
      <c r="L121" s="175"/>
    </row>
    <row r="122" spans="1:31" s="10" customFormat="1" ht="19.899999999999999" customHeight="1">
      <c r="B122" s="169"/>
      <c r="C122" s="170"/>
      <c r="D122" s="171" t="s">
        <v>137</v>
      </c>
      <c r="E122" s="172"/>
      <c r="F122" s="172"/>
      <c r="G122" s="172"/>
      <c r="H122" s="172"/>
      <c r="I122" s="173"/>
      <c r="J122" s="174">
        <f>J1226</f>
        <v>0</v>
      </c>
      <c r="K122" s="170"/>
      <c r="L122" s="175"/>
    </row>
    <row r="123" spans="1:31" s="9" customFormat="1" ht="24.95" customHeight="1">
      <c r="B123" s="162"/>
      <c r="C123" s="163"/>
      <c r="D123" s="164" t="s">
        <v>138</v>
      </c>
      <c r="E123" s="165"/>
      <c r="F123" s="165"/>
      <c r="G123" s="165"/>
      <c r="H123" s="165"/>
      <c r="I123" s="166"/>
      <c r="J123" s="167">
        <f>J1237</f>
        <v>0</v>
      </c>
      <c r="K123" s="163"/>
      <c r="L123" s="168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153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156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139</v>
      </c>
      <c r="D130" s="37"/>
      <c r="E130" s="37"/>
      <c r="F130" s="37"/>
      <c r="G130" s="37"/>
      <c r="H130" s="37"/>
      <c r="I130" s="116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16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116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25.5" customHeight="1">
      <c r="A133" s="35"/>
      <c r="B133" s="36"/>
      <c r="C133" s="37"/>
      <c r="D133" s="37"/>
      <c r="E133" s="327" t="str">
        <f>E7</f>
        <v>Varianta 1 - Nová pracoviště Městské Policie v Ostrově v 1. NP objektu Hlavní Třída 797 a 796</v>
      </c>
      <c r="F133" s="328"/>
      <c r="G133" s="328"/>
      <c r="H133" s="328"/>
      <c r="I133" s="116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105</v>
      </c>
      <c r="D134" s="37"/>
      <c r="E134" s="37"/>
      <c r="F134" s="37"/>
      <c r="G134" s="37"/>
      <c r="H134" s="37"/>
      <c r="I134" s="116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299" t="str">
        <f>E9</f>
        <v>A - Stavební část - V1</v>
      </c>
      <c r="F135" s="329"/>
      <c r="G135" s="329"/>
      <c r="H135" s="329"/>
      <c r="I135" s="116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116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22</v>
      </c>
      <c r="D137" s="37"/>
      <c r="E137" s="37"/>
      <c r="F137" s="28" t="str">
        <f>F12</f>
        <v>Ostrov</v>
      </c>
      <c r="G137" s="37"/>
      <c r="H137" s="37"/>
      <c r="I137" s="118" t="s">
        <v>24</v>
      </c>
      <c r="J137" s="67" t="str">
        <f>IF(J12="","",J12)</f>
        <v>1. 8. 2019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116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58.15" customHeight="1">
      <c r="A139" s="35"/>
      <c r="B139" s="36"/>
      <c r="C139" s="30" t="s">
        <v>26</v>
      </c>
      <c r="D139" s="37"/>
      <c r="E139" s="37"/>
      <c r="F139" s="28" t="str">
        <f>E15</f>
        <v>Město Ostrov</v>
      </c>
      <c r="G139" s="37"/>
      <c r="H139" s="37"/>
      <c r="I139" s="118" t="s">
        <v>32</v>
      </c>
      <c r="J139" s="33" t="str">
        <f>E21</f>
        <v>BPO spol. s r.o.,Lidická 1239,36317 OSTROV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30</v>
      </c>
      <c r="D140" s="37"/>
      <c r="E140" s="37"/>
      <c r="F140" s="28" t="str">
        <f>IF(E18="","",E18)</f>
        <v>Vyplň údaj</v>
      </c>
      <c r="G140" s="37"/>
      <c r="H140" s="37"/>
      <c r="I140" s="118" t="s">
        <v>35</v>
      </c>
      <c r="J140" s="33" t="str">
        <f>E24</f>
        <v>Tomanová Ing.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116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76"/>
      <c r="B142" s="177"/>
      <c r="C142" s="178" t="s">
        <v>140</v>
      </c>
      <c r="D142" s="179" t="s">
        <v>64</v>
      </c>
      <c r="E142" s="179" t="s">
        <v>60</v>
      </c>
      <c r="F142" s="179" t="s">
        <v>61</v>
      </c>
      <c r="G142" s="179" t="s">
        <v>141</v>
      </c>
      <c r="H142" s="179" t="s">
        <v>142</v>
      </c>
      <c r="I142" s="180" t="s">
        <v>143</v>
      </c>
      <c r="J142" s="179" t="s">
        <v>109</v>
      </c>
      <c r="K142" s="181" t="s">
        <v>144</v>
      </c>
      <c r="L142" s="182"/>
      <c r="M142" s="76" t="s">
        <v>1</v>
      </c>
      <c r="N142" s="77" t="s">
        <v>43</v>
      </c>
      <c r="O142" s="77" t="s">
        <v>145</v>
      </c>
      <c r="P142" s="77" t="s">
        <v>146</v>
      </c>
      <c r="Q142" s="77" t="s">
        <v>147</v>
      </c>
      <c r="R142" s="77" t="s">
        <v>148</v>
      </c>
      <c r="S142" s="77" t="s">
        <v>149</v>
      </c>
      <c r="T142" s="78" t="s">
        <v>150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</row>
    <row r="143" spans="1:63" s="2" customFormat="1" ht="22.9" customHeight="1">
      <c r="A143" s="35"/>
      <c r="B143" s="36"/>
      <c r="C143" s="83" t="s">
        <v>151</v>
      </c>
      <c r="D143" s="37"/>
      <c r="E143" s="37"/>
      <c r="F143" s="37"/>
      <c r="G143" s="37"/>
      <c r="H143" s="37"/>
      <c r="I143" s="116"/>
      <c r="J143" s="183">
        <f>BK143</f>
        <v>0</v>
      </c>
      <c r="K143" s="37"/>
      <c r="L143" s="40"/>
      <c r="M143" s="79"/>
      <c r="N143" s="184"/>
      <c r="O143" s="80"/>
      <c r="P143" s="185">
        <f>P144+P572+P1237</f>
        <v>0</v>
      </c>
      <c r="Q143" s="80"/>
      <c r="R143" s="185">
        <f>R144+R572+R1237</f>
        <v>119.37340418000001</v>
      </c>
      <c r="S143" s="80"/>
      <c r="T143" s="186">
        <f>T144+T572+T1237</f>
        <v>103.21012450000001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78</v>
      </c>
      <c r="AU143" s="18" t="s">
        <v>111</v>
      </c>
      <c r="BK143" s="187">
        <f>BK144+BK572+BK1237</f>
        <v>0</v>
      </c>
    </row>
    <row r="144" spans="1:63" s="12" customFormat="1" ht="25.9" customHeight="1">
      <c r="B144" s="188"/>
      <c r="C144" s="189"/>
      <c r="D144" s="190" t="s">
        <v>78</v>
      </c>
      <c r="E144" s="191" t="s">
        <v>152</v>
      </c>
      <c r="F144" s="191" t="s">
        <v>153</v>
      </c>
      <c r="G144" s="189"/>
      <c r="H144" s="189"/>
      <c r="I144" s="192"/>
      <c r="J144" s="193">
        <f>BK144</f>
        <v>0</v>
      </c>
      <c r="K144" s="189"/>
      <c r="L144" s="194"/>
      <c r="M144" s="195"/>
      <c r="N144" s="196"/>
      <c r="O144" s="196"/>
      <c r="P144" s="197">
        <f>P145+P219+P225+P357+P380+P413+P415+P426+P561+P570</f>
        <v>0</v>
      </c>
      <c r="Q144" s="196"/>
      <c r="R144" s="197">
        <f>R145+R219+R225+R357+R380+R413+R415+R426+R561+R570</f>
        <v>98.508572180000002</v>
      </c>
      <c r="S144" s="196"/>
      <c r="T144" s="198">
        <f>T145+T219+T225+T357+T380+T413+T415+T426+T561+T570</f>
        <v>75.554400000000015</v>
      </c>
      <c r="AR144" s="199" t="s">
        <v>87</v>
      </c>
      <c r="AT144" s="200" t="s">
        <v>78</v>
      </c>
      <c r="AU144" s="200" t="s">
        <v>79</v>
      </c>
      <c r="AY144" s="199" t="s">
        <v>154</v>
      </c>
      <c r="BK144" s="201">
        <f>BK145+BK219+BK225+BK357+BK380+BK413+BK415+BK426+BK561+BK570</f>
        <v>0</v>
      </c>
    </row>
    <row r="145" spans="1:65" s="12" customFormat="1" ht="22.9" customHeight="1">
      <c r="B145" s="188"/>
      <c r="C145" s="189"/>
      <c r="D145" s="190" t="s">
        <v>78</v>
      </c>
      <c r="E145" s="202" t="s">
        <v>155</v>
      </c>
      <c r="F145" s="202" t="s">
        <v>156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SUM(P146:P218)</f>
        <v>0</v>
      </c>
      <c r="Q145" s="196"/>
      <c r="R145" s="197">
        <f>SUM(R146:R218)</f>
        <v>44.368638740000002</v>
      </c>
      <c r="S145" s="196"/>
      <c r="T145" s="198">
        <f>SUM(T146:T218)</f>
        <v>0</v>
      </c>
      <c r="AR145" s="199" t="s">
        <v>87</v>
      </c>
      <c r="AT145" s="200" t="s">
        <v>78</v>
      </c>
      <c r="AU145" s="200" t="s">
        <v>87</v>
      </c>
      <c r="AY145" s="199" t="s">
        <v>154</v>
      </c>
      <c r="BK145" s="201">
        <f>SUM(BK146:BK218)</f>
        <v>0</v>
      </c>
    </row>
    <row r="146" spans="1:65" s="2" customFormat="1" ht="36" customHeight="1">
      <c r="A146" s="35"/>
      <c r="B146" s="36"/>
      <c r="C146" s="204" t="s">
        <v>87</v>
      </c>
      <c r="D146" s="204" t="s">
        <v>157</v>
      </c>
      <c r="E146" s="205" t="s">
        <v>158</v>
      </c>
      <c r="F146" s="206" t="s">
        <v>159</v>
      </c>
      <c r="G146" s="207" t="s">
        <v>160</v>
      </c>
      <c r="H146" s="208">
        <v>2.9</v>
      </c>
      <c r="I146" s="209"/>
      <c r="J146" s="210">
        <f>ROUND(I146*H146,2)</f>
        <v>0</v>
      </c>
      <c r="K146" s="206" t="s">
        <v>161</v>
      </c>
      <c r="L146" s="40"/>
      <c r="M146" s="211" t="s">
        <v>1</v>
      </c>
      <c r="N146" s="212" t="s">
        <v>44</v>
      </c>
      <c r="O146" s="72"/>
      <c r="P146" s="213">
        <f>O146*H146</f>
        <v>0</v>
      </c>
      <c r="Q146" s="213">
        <v>1.8774999999999999</v>
      </c>
      <c r="R146" s="213">
        <f>Q146*H146</f>
        <v>5.44475</v>
      </c>
      <c r="S146" s="213">
        <v>0</v>
      </c>
      <c r="T146" s="21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162</v>
      </c>
      <c r="AT146" s="215" t="s">
        <v>157</v>
      </c>
      <c r="AU146" s="215" t="s">
        <v>89</v>
      </c>
      <c r="AY146" s="18" t="s">
        <v>154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87</v>
      </c>
      <c r="BK146" s="216">
        <f>ROUND(I146*H146,2)</f>
        <v>0</v>
      </c>
      <c r="BL146" s="18" t="s">
        <v>162</v>
      </c>
      <c r="BM146" s="215" t="s">
        <v>163</v>
      </c>
    </row>
    <row r="147" spans="1:65" s="13" customFormat="1" ht="11.25">
      <c r="B147" s="217"/>
      <c r="C147" s="218"/>
      <c r="D147" s="219" t="s">
        <v>164</v>
      </c>
      <c r="E147" s="220" t="s">
        <v>1</v>
      </c>
      <c r="F147" s="221" t="s">
        <v>165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164</v>
      </c>
      <c r="AU147" s="227" t="s">
        <v>89</v>
      </c>
      <c r="AV147" s="13" t="s">
        <v>87</v>
      </c>
      <c r="AW147" s="13" t="s">
        <v>34</v>
      </c>
      <c r="AX147" s="13" t="s">
        <v>79</v>
      </c>
      <c r="AY147" s="227" t="s">
        <v>154</v>
      </c>
    </row>
    <row r="148" spans="1:65" s="13" customFormat="1" ht="11.25">
      <c r="B148" s="217"/>
      <c r="C148" s="218"/>
      <c r="D148" s="219" t="s">
        <v>164</v>
      </c>
      <c r="E148" s="220" t="s">
        <v>1</v>
      </c>
      <c r="F148" s="221" t="s">
        <v>166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164</v>
      </c>
      <c r="AU148" s="227" t="s">
        <v>89</v>
      </c>
      <c r="AV148" s="13" t="s">
        <v>87</v>
      </c>
      <c r="AW148" s="13" t="s">
        <v>34</v>
      </c>
      <c r="AX148" s="13" t="s">
        <v>79</v>
      </c>
      <c r="AY148" s="227" t="s">
        <v>154</v>
      </c>
    </row>
    <row r="149" spans="1:65" s="14" customFormat="1" ht="11.25">
      <c r="B149" s="228"/>
      <c r="C149" s="229"/>
      <c r="D149" s="219" t="s">
        <v>164</v>
      </c>
      <c r="E149" s="230" t="s">
        <v>1</v>
      </c>
      <c r="F149" s="231" t="s">
        <v>167</v>
      </c>
      <c r="G149" s="229"/>
      <c r="H149" s="232">
        <v>1.353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164</v>
      </c>
      <c r="AU149" s="238" t="s">
        <v>89</v>
      </c>
      <c r="AV149" s="14" t="s">
        <v>89</v>
      </c>
      <c r="AW149" s="14" t="s">
        <v>34</v>
      </c>
      <c r="AX149" s="14" t="s">
        <v>79</v>
      </c>
      <c r="AY149" s="238" t="s">
        <v>154</v>
      </c>
    </row>
    <row r="150" spans="1:65" s="14" customFormat="1" ht="11.25">
      <c r="B150" s="228"/>
      <c r="C150" s="229"/>
      <c r="D150" s="219" t="s">
        <v>164</v>
      </c>
      <c r="E150" s="230" t="s">
        <v>1</v>
      </c>
      <c r="F150" s="231" t="s">
        <v>168</v>
      </c>
      <c r="G150" s="229"/>
      <c r="H150" s="232">
        <v>0.3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164</v>
      </c>
      <c r="AU150" s="238" t="s">
        <v>89</v>
      </c>
      <c r="AV150" s="14" t="s">
        <v>89</v>
      </c>
      <c r="AW150" s="14" t="s">
        <v>34</v>
      </c>
      <c r="AX150" s="14" t="s">
        <v>79</v>
      </c>
      <c r="AY150" s="238" t="s">
        <v>154</v>
      </c>
    </row>
    <row r="151" spans="1:65" s="14" customFormat="1" ht="11.25">
      <c r="B151" s="228"/>
      <c r="C151" s="229"/>
      <c r="D151" s="219" t="s">
        <v>164</v>
      </c>
      <c r="E151" s="230" t="s">
        <v>1</v>
      </c>
      <c r="F151" s="231" t="s">
        <v>169</v>
      </c>
      <c r="G151" s="229"/>
      <c r="H151" s="232">
        <v>0.45100000000000001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164</v>
      </c>
      <c r="AU151" s="238" t="s">
        <v>89</v>
      </c>
      <c r="AV151" s="14" t="s">
        <v>89</v>
      </c>
      <c r="AW151" s="14" t="s">
        <v>34</v>
      </c>
      <c r="AX151" s="14" t="s">
        <v>79</v>
      </c>
      <c r="AY151" s="238" t="s">
        <v>154</v>
      </c>
    </row>
    <row r="152" spans="1:65" s="14" customFormat="1" ht="11.25">
      <c r="B152" s="228"/>
      <c r="C152" s="229"/>
      <c r="D152" s="219" t="s">
        <v>164</v>
      </c>
      <c r="E152" s="230" t="s">
        <v>1</v>
      </c>
      <c r="F152" s="231" t="s">
        <v>170</v>
      </c>
      <c r="G152" s="229"/>
      <c r="H152" s="232">
        <v>0.45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164</v>
      </c>
      <c r="AU152" s="238" t="s">
        <v>89</v>
      </c>
      <c r="AV152" s="14" t="s">
        <v>89</v>
      </c>
      <c r="AW152" s="14" t="s">
        <v>34</v>
      </c>
      <c r="AX152" s="14" t="s">
        <v>79</v>
      </c>
      <c r="AY152" s="238" t="s">
        <v>154</v>
      </c>
    </row>
    <row r="153" spans="1:65" s="14" customFormat="1" ht="11.25">
      <c r="B153" s="228"/>
      <c r="C153" s="229"/>
      <c r="D153" s="219" t="s">
        <v>164</v>
      </c>
      <c r="E153" s="230" t="s">
        <v>1</v>
      </c>
      <c r="F153" s="231" t="s">
        <v>171</v>
      </c>
      <c r="G153" s="229"/>
      <c r="H153" s="232">
        <v>0.34599999999999997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164</v>
      </c>
      <c r="AU153" s="238" t="s">
        <v>89</v>
      </c>
      <c r="AV153" s="14" t="s">
        <v>89</v>
      </c>
      <c r="AW153" s="14" t="s">
        <v>34</v>
      </c>
      <c r="AX153" s="14" t="s">
        <v>79</v>
      </c>
      <c r="AY153" s="238" t="s">
        <v>154</v>
      </c>
    </row>
    <row r="154" spans="1:65" s="15" customFormat="1" ht="11.25">
      <c r="B154" s="239"/>
      <c r="C154" s="240"/>
      <c r="D154" s="219" t="s">
        <v>164</v>
      </c>
      <c r="E154" s="241" t="s">
        <v>1</v>
      </c>
      <c r="F154" s="242" t="s">
        <v>172</v>
      </c>
      <c r="G154" s="240"/>
      <c r="H154" s="243">
        <v>2.9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164</v>
      </c>
      <c r="AU154" s="249" t="s">
        <v>89</v>
      </c>
      <c r="AV154" s="15" t="s">
        <v>162</v>
      </c>
      <c r="AW154" s="15" t="s">
        <v>34</v>
      </c>
      <c r="AX154" s="15" t="s">
        <v>87</v>
      </c>
      <c r="AY154" s="249" t="s">
        <v>154</v>
      </c>
    </row>
    <row r="155" spans="1:65" s="2" customFormat="1" ht="36" customHeight="1">
      <c r="A155" s="35"/>
      <c r="B155" s="36"/>
      <c r="C155" s="204" t="s">
        <v>89</v>
      </c>
      <c r="D155" s="204" t="s">
        <v>157</v>
      </c>
      <c r="E155" s="205" t="s">
        <v>173</v>
      </c>
      <c r="F155" s="206" t="s">
        <v>174</v>
      </c>
      <c r="G155" s="207" t="s">
        <v>160</v>
      </c>
      <c r="H155" s="208">
        <v>0.5</v>
      </c>
      <c r="I155" s="209"/>
      <c r="J155" s="210">
        <f>ROUND(I155*H155,2)</f>
        <v>0</v>
      </c>
      <c r="K155" s="206" t="s">
        <v>161</v>
      </c>
      <c r="L155" s="40"/>
      <c r="M155" s="211" t="s">
        <v>1</v>
      </c>
      <c r="N155" s="212" t="s">
        <v>44</v>
      </c>
      <c r="O155" s="72"/>
      <c r="P155" s="213">
        <f>O155*H155</f>
        <v>0</v>
      </c>
      <c r="Q155" s="213">
        <v>1.8774999999999999</v>
      </c>
      <c r="R155" s="213">
        <f>Q155*H155</f>
        <v>0.93874999999999997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162</v>
      </c>
      <c r="AT155" s="215" t="s">
        <v>157</v>
      </c>
      <c r="AU155" s="215" t="s">
        <v>89</v>
      </c>
      <c r="AY155" s="18" t="s">
        <v>154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87</v>
      </c>
      <c r="BK155" s="216">
        <f>ROUND(I155*H155,2)</f>
        <v>0</v>
      </c>
      <c r="BL155" s="18" t="s">
        <v>162</v>
      </c>
      <c r="BM155" s="215" t="s">
        <v>175</v>
      </c>
    </row>
    <row r="156" spans="1:65" s="13" customFormat="1" ht="11.25">
      <c r="B156" s="217"/>
      <c r="C156" s="218"/>
      <c r="D156" s="219" t="s">
        <v>164</v>
      </c>
      <c r="E156" s="220" t="s">
        <v>1</v>
      </c>
      <c r="F156" s="221" t="s">
        <v>165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164</v>
      </c>
      <c r="AU156" s="227" t="s">
        <v>89</v>
      </c>
      <c r="AV156" s="13" t="s">
        <v>87</v>
      </c>
      <c r="AW156" s="13" t="s">
        <v>34</v>
      </c>
      <c r="AX156" s="13" t="s">
        <v>79</v>
      </c>
      <c r="AY156" s="227" t="s">
        <v>154</v>
      </c>
    </row>
    <row r="157" spans="1:65" s="13" customFormat="1" ht="11.25">
      <c r="B157" s="217"/>
      <c r="C157" s="218"/>
      <c r="D157" s="219" t="s">
        <v>164</v>
      </c>
      <c r="E157" s="220" t="s">
        <v>1</v>
      </c>
      <c r="F157" s="221" t="s">
        <v>166</v>
      </c>
      <c r="G157" s="218"/>
      <c r="H157" s="220" t="s">
        <v>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164</v>
      </c>
      <c r="AU157" s="227" t="s">
        <v>89</v>
      </c>
      <c r="AV157" s="13" t="s">
        <v>87</v>
      </c>
      <c r="AW157" s="13" t="s">
        <v>34</v>
      </c>
      <c r="AX157" s="13" t="s">
        <v>79</v>
      </c>
      <c r="AY157" s="227" t="s">
        <v>154</v>
      </c>
    </row>
    <row r="158" spans="1:65" s="14" customFormat="1" ht="11.25">
      <c r="B158" s="228"/>
      <c r="C158" s="229"/>
      <c r="D158" s="219" t="s">
        <v>164</v>
      </c>
      <c r="E158" s="230" t="s">
        <v>1</v>
      </c>
      <c r="F158" s="231" t="s">
        <v>176</v>
      </c>
      <c r="G158" s="229"/>
      <c r="H158" s="232">
        <v>0.5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164</v>
      </c>
      <c r="AU158" s="238" t="s">
        <v>89</v>
      </c>
      <c r="AV158" s="14" t="s">
        <v>89</v>
      </c>
      <c r="AW158" s="14" t="s">
        <v>34</v>
      </c>
      <c r="AX158" s="14" t="s">
        <v>87</v>
      </c>
      <c r="AY158" s="238" t="s">
        <v>154</v>
      </c>
    </row>
    <row r="159" spans="1:65" s="2" customFormat="1" ht="36" customHeight="1">
      <c r="A159" s="35"/>
      <c r="B159" s="36"/>
      <c r="C159" s="204" t="s">
        <v>155</v>
      </c>
      <c r="D159" s="204" t="s">
        <v>157</v>
      </c>
      <c r="E159" s="205" t="s">
        <v>177</v>
      </c>
      <c r="F159" s="206" t="s">
        <v>178</v>
      </c>
      <c r="G159" s="207" t="s">
        <v>179</v>
      </c>
      <c r="H159" s="208">
        <v>4.5999999999999996</v>
      </c>
      <c r="I159" s="209"/>
      <c r="J159" s="210">
        <f>ROUND(I159*H159,2)</f>
        <v>0</v>
      </c>
      <c r="K159" s="206" t="s">
        <v>161</v>
      </c>
      <c r="L159" s="40"/>
      <c r="M159" s="211" t="s">
        <v>1</v>
      </c>
      <c r="N159" s="212" t="s">
        <v>44</v>
      </c>
      <c r="O159" s="72"/>
      <c r="P159" s="213">
        <f>O159*H159</f>
        <v>0</v>
      </c>
      <c r="Q159" s="213">
        <v>0.12706000000000001</v>
      </c>
      <c r="R159" s="213">
        <f>Q159*H159</f>
        <v>0.584476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162</v>
      </c>
      <c r="AT159" s="215" t="s">
        <v>157</v>
      </c>
      <c r="AU159" s="215" t="s">
        <v>89</v>
      </c>
      <c r="AY159" s="18" t="s">
        <v>154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87</v>
      </c>
      <c r="BK159" s="216">
        <f>ROUND(I159*H159,2)</f>
        <v>0</v>
      </c>
      <c r="BL159" s="18" t="s">
        <v>162</v>
      </c>
      <c r="BM159" s="215" t="s">
        <v>180</v>
      </c>
    </row>
    <row r="160" spans="1:65" s="14" customFormat="1" ht="11.25">
      <c r="B160" s="228"/>
      <c r="C160" s="229"/>
      <c r="D160" s="219" t="s">
        <v>164</v>
      </c>
      <c r="E160" s="230" t="s">
        <v>1</v>
      </c>
      <c r="F160" s="231" t="s">
        <v>181</v>
      </c>
      <c r="G160" s="229"/>
      <c r="H160" s="232">
        <v>1.948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164</v>
      </c>
      <c r="AU160" s="238" t="s">
        <v>89</v>
      </c>
      <c r="AV160" s="14" t="s">
        <v>89</v>
      </c>
      <c r="AW160" s="14" t="s">
        <v>34</v>
      </c>
      <c r="AX160" s="14" t="s">
        <v>79</v>
      </c>
      <c r="AY160" s="238" t="s">
        <v>154</v>
      </c>
    </row>
    <row r="161" spans="1:65" s="14" customFormat="1" ht="11.25">
      <c r="B161" s="228"/>
      <c r="C161" s="229"/>
      <c r="D161" s="219" t="s">
        <v>164</v>
      </c>
      <c r="E161" s="230" t="s">
        <v>1</v>
      </c>
      <c r="F161" s="231" t="s">
        <v>182</v>
      </c>
      <c r="G161" s="229"/>
      <c r="H161" s="232">
        <v>2.3580000000000001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164</v>
      </c>
      <c r="AU161" s="238" t="s">
        <v>89</v>
      </c>
      <c r="AV161" s="14" t="s">
        <v>89</v>
      </c>
      <c r="AW161" s="14" t="s">
        <v>34</v>
      </c>
      <c r="AX161" s="14" t="s">
        <v>79</v>
      </c>
      <c r="AY161" s="238" t="s">
        <v>154</v>
      </c>
    </row>
    <row r="162" spans="1:65" s="14" customFormat="1" ht="11.25">
      <c r="B162" s="228"/>
      <c r="C162" s="229"/>
      <c r="D162" s="219" t="s">
        <v>164</v>
      </c>
      <c r="E162" s="230" t="s">
        <v>1</v>
      </c>
      <c r="F162" s="231" t="s">
        <v>183</v>
      </c>
      <c r="G162" s="229"/>
      <c r="H162" s="232">
        <v>0.29399999999999998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164</v>
      </c>
      <c r="AU162" s="238" t="s">
        <v>89</v>
      </c>
      <c r="AV162" s="14" t="s">
        <v>89</v>
      </c>
      <c r="AW162" s="14" t="s">
        <v>34</v>
      </c>
      <c r="AX162" s="14" t="s">
        <v>79</v>
      </c>
      <c r="AY162" s="238" t="s">
        <v>154</v>
      </c>
    </row>
    <row r="163" spans="1:65" s="15" customFormat="1" ht="11.25">
      <c r="B163" s="239"/>
      <c r="C163" s="240"/>
      <c r="D163" s="219" t="s">
        <v>164</v>
      </c>
      <c r="E163" s="241" t="s">
        <v>1</v>
      </c>
      <c r="F163" s="242" t="s">
        <v>172</v>
      </c>
      <c r="G163" s="240"/>
      <c r="H163" s="243">
        <v>4.5999999999999996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164</v>
      </c>
      <c r="AU163" s="249" t="s">
        <v>89</v>
      </c>
      <c r="AV163" s="15" t="s">
        <v>162</v>
      </c>
      <c r="AW163" s="15" t="s">
        <v>34</v>
      </c>
      <c r="AX163" s="15" t="s">
        <v>87</v>
      </c>
      <c r="AY163" s="249" t="s">
        <v>154</v>
      </c>
    </row>
    <row r="164" spans="1:65" s="2" customFormat="1" ht="24" customHeight="1">
      <c r="A164" s="35"/>
      <c r="B164" s="36"/>
      <c r="C164" s="204" t="s">
        <v>162</v>
      </c>
      <c r="D164" s="204" t="s">
        <v>157</v>
      </c>
      <c r="E164" s="205" t="s">
        <v>184</v>
      </c>
      <c r="F164" s="206" t="s">
        <v>185</v>
      </c>
      <c r="G164" s="207" t="s">
        <v>186</v>
      </c>
      <c r="H164" s="208">
        <v>0.16600000000000001</v>
      </c>
      <c r="I164" s="209"/>
      <c r="J164" s="210">
        <f>ROUND(I164*H164,2)</f>
        <v>0</v>
      </c>
      <c r="K164" s="206" t="s">
        <v>161</v>
      </c>
      <c r="L164" s="40"/>
      <c r="M164" s="211" t="s">
        <v>1</v>
      </c>
      <c r="N164" s="212" t="s">
        <v>44</v>
      </c>
      <c r="O164" s="72"/>
      <c r="P164" s="213">
        <f>O164*H164</f>
        <v>0</v>
      </c>
      <c r="Q164" s="213">
        <v>1.0900000000000001</v>
      </c>
      <c r="R164" s="213">
        <f>Q164*H164</f>
        <v>0.18094000000000002</v>
      </c>
      <c r="S164" s="213">
        <v>0</v>
      </c>
      <c r="T164" s="21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5" t="s">
        <v>162</v>
      </c>
      <c r="AT164" s="215" t="s">
        <v>157</v>
      </c>
      <c r="AU164" s="215" t="s">
        <v>89</v>
      </c>
      <c r="AY164" s="18" t="s">
        <v>154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8" t="s">
        <v>87</v>
      </c>
      <c r="BK164" s="216">
        <f>ROUND(I164*H164,2)</f>
        <v>0</v>
      </c>
      <c r="BL164" s="18" t="s">
        <v>162</v>
      </c>
      <c r="BM164" s="215" t="s">
        <v>187</v>
      </c>
    </row>
    <row r="165" spans="1:65" s="13" customFormat="1" ht="11.25">
      <c r="B165" s="217"/>
      <c r="C165" s="218"/>
      <c r="D165" s="219" t="s">
        <v>164</v>
      </c>
      <c r="E165" s="220" t="s">
        <v>1</v>
      </c>
      <c r="F165" s="221" t="s">
        <v>165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164</v>
      </c>
      <c r="AU165" s="227" t="s">
        <v>89</v>
      </c>
      <c r="AV165" s="13" t="s">
        <v>87</v>
      </c>
      <c r="AW165" s="13" t="s">
        <v>34</v>
      </c>
      <c r="AX165" s="13" t="s">
        <v>79</v>
      </c>
      <c r="AY165" s="227" t="s">
        <v>154</v>
      </c>
    </row>
    <row r="166" spans="1:65" s="14" customFormat="1" ht="11.25">
      <c r="B166" s="228"/>
      <c r="C166" s="229"/>
      <c r="D166" s="219" t="s">
        <v>164</v>
      </c>
      <c r="E166" s="230" t="s">
        <v>1</v>
      </c>
      <c r="F166" s="231" t="s">
        <v>188</v>
      </c>
      <c r="G166" s="229"/>
      <c r="H166" s="232">
        <v>6.6000000000000003E-2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164</v>
      </c>
      <c r="AU166" s="238" t="s">
        <v>89</v>
      </c>
      <c r="AV166" s="14" t="s">
        <v>89</v>
      </c>
      <c r="AW166" s="14" t="s">
        <v>34</v>
      </c>
      <c r="AX166" s="14" t="s">
        <v>79</v>
      </c>
      <c r="AY166" s="238" t="s">
        <v>154</v>
      </c>
    </row>
    <row r="167" spans="1:65" s="13" customFormat="1" ht="11.25">
      <c r="B167" s="217"/>
      <c r="C167" s="218"/>
      <c r="D167" s="219" t="s">
        <v>164</v>
      </c>
      <c r="E167" s="220" t="s">
        <v>1</v>
      </c>
      <c r="F167" s="221" t="s">
        <v>189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164</v>
      </c>
      <c r="AU167" s="227" t="s">
        <v>89</v>
      </c>
      <c r="AV167" s="13" t="s">
        <v>87</v>
      </c>
      <c r="AW167" s="13" t="s">
        <v>34</v>
      </c>
      <c r="AX167" s="13" t="s">
        <v>79</v>
      </c>
      <c r="AY167" s="227" t="s">
        <v>154</v>
      </c>
    </row>
    <row r="168" spans="1:65" s="14" customFormat="1" ht="11.25">
      <c r="B168" s="228"/>
      <c r="C168" s="229"/>
      <c r="D168" s="219" t="s">
        <v>164</v>
      </c>
      <c r="E168" s="230" t="s">
        <v>1</v>
      </c>
      <c r="F168" s="231" t="s">
        <v>190</v>
      </c>
      <c r="G168" s="229"/>
      <c r="H168" s="232">
        <v>0.1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164</v>
      </c>
      <c r="AU168" s="238" t="s">
        <v>89</v>
      </c>
      <c r="AV168" s="14" t="s">
        <v>89</v>
      </c>
      <c r="AW168" s="14" t="s">
        <v>34</v>
      </c>
      <c r="AX168" s="14" t="s">
        <v>79</v>
      </c>
      <c r="AY168" s="238" t="s">
        <v>154</v>
      </c>
    </row>
    <row r="169" spans="1:65" s="15" customFormat="1" ht="11.25">
      <c r="B169" s="239"/>
      <c r="C169" s="240"/>
      <c r="D169" s="219" t="s">
        <v>164</v>
      </c>
      <c r="E169" s="241" t="s">
        <v>1</v>
      </c>
      <c r="F169" s="242" t="s">
        <v>172</v>
      </c>
      <c r="G169" s="240"/>
      <c r="H169" s="243">
        <v>0.16600000000000001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164</v>
      </c>
      <c r="AU169" s="249" t="s">
        <v>89</v>
      </c>
      <c r="AV169" s="15" t="s">
        <v>162</v>
      </c>
      <c r="AW169" s="15" t="s">
        <v>34</v>
      </c>
      <c r="AX169" s="15" t="s">
        <v>87</v>
      </c>
      <c r="AY169" s="249" t="s">
        <v>154</v>
      </c>
    </row>
    <row r="170" spans="1:65" s="2" customFormat="1" ht="36" customHeight="1">
      <c r="A170" s="35"/>
      <c r="B170" s="36"/>
      <c r="C170" s="204" t="s">
        <v>191</v>
      </c>
      <c r="D170" s="204" t="s">
        <v>157</v>
      </c>
      <c r="E170" s="205" t="s">
        <v>192</v>
      </c>
      <c r="F170" s="206" t="s">
        <v>193</v>
      </c>
      <c r="G170" s="207" t="s">
        <v>186</v>
      </c>
      <c r="H170" s="208">
        <v>5.6000000000000001E-2</v>
      </c>
      <c r="I170" s="209"/>
      <c r="J170" s="210">
        <f>ROUND(I170*H170,2)</f>
        <v>0</v>
      </c>
      <c r="K170" s="206" t="s">
        <v>161</v>
      </c>
      <c r="L170" s="40"/>
      <c r="M170" s="211" t="s">
        <v>1</v>
      </c>
      <c r="N170" s="212" t="s">
        <v>44</v>
      </c>
      <c r="O170" s="72"/>
      <c r="P170" s="213">
        <f>O170*H170</f>
        <v>0</v>
      </c>
      <c r="Q170" s="213">
        <v>1.9539999999999998E-2</v>
      </c>
      <c r="R170" s="213">
        <f>Q170*H170</f>
        <v>1.09424E-3</v>
      </c>
      <c r="S170" s="213">
        <v>0</v>
      </c>
      <c r="T170" s="21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5" t="s">
        <v>162</v>
      </c>
      <c r="AT170" s="215" t="s">
        <v>157</v>
      </c>
      <c r="AU170" s="215" t="s">
        <v>89</v>
      </c>
      <c r="AY170" s="18" t="s">
        <v>154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8" t="s">
        <v>87</v>
      </c>
      <c r="BK170" s="216">
        <f>ROUND(I170*H170,2)</f>
        <v>0</v>
      </c>
      <c r="BL170" s="18" t="s">
        <v>162</v>
      </c>
      <c r="BM170" s="215" t="s">
        <v>194</v>
      </c>
    </row>
    <row r="171" spans="1:65" s="13" customFormat="1" ht="11.25">
      <c r="B171" s="217"/>
      <c r="C171" s="218"/>
      <c r="D171" s="219" t="s">
        <v>164</v>
      </c>
      <c r="E171" s="220" t="s">
        <v>1</v>
      </c>
      <c r="F171" s="221" t="s">
        <v>195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164</v>
      </c>
      <c r="AU171" s="227" t="s">
        <v>89</v>
      </c>
      <c r="AV171" s="13" t="s">
        <v>87</v>
      </c>
      <c r="AW171" s="13" t="s">
        <v>34</v>
      </c>
      <c r="AX171" s="13" t="s">
        <v>79</v>
      </c>
      <c r="AY171" s="227" t="s">
        <v>154</v>
      </c>
    </row>
    <row r="172" spans="1:65" s="14" customFormat="1" ht="11.25">
      <c r="B172" s="228"/>
      <c r="C172" s="229"/>
      <c r="D172" s="219" t="s">
        <v>164</v>
      </c>
      <c r="E172" s="230" t="s">
        <v>1</v>
      </c>
      <c r="F172" s="231" t="s">
        <v>196</v>
      </c>
      <c r="G172" s="229"/>
      <c r="H172" s="232">
        <v>5.6000000000000001E-2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164</v>
      </c>
      <c r="AU172" s="238" t="s">
        <v>89</v>
      </c>
      <c r="AV172" s="14" t="s">
        <v>89</v>
      </c>
      <c r="AW172" s="14" t="s">
        <v>34</v>
      </c>
      <c r="AX172" s="14" t="s">
        <v>87</v>
      </c>
      <c r="AY172" s="238" t="s">
        <v>154</v>
      </c>
    </row>
    <row r="173" spans="1:65" s="2" customFormat="1" ht="24" customHeight="1">
      <c r="A173" s="35"/>
      <c r="B173" s="36"/>
      <c r="C173" s="250" t="s">
        <v>197</v>
      </c>
      <c r="D173" s="250" t="s">
        <v>198</v>
      </c>
      <c r="E173" s="251" t="s">
        <v>199</v>
      </c>
      <c r="F173" s="252" t="s">
        <v>200</v>
      </c>
      <c r="G173" s="253" t="s">
        <v>186</v>
      </c>
      <c r="H173" s="254">
        <v>6.2E-2</v>
      </c>
      <c r="I173" s="255"/>
      <c r="J173" s="256">
        <f>ROUND(I173*H173,2)</f>
        <v>0</v>
      </c>
      <c r="K173" s="252" t="s">
        <v>161</v>
      </c>
      <c r="L173" s="257"/>
      <c r="M173" s="258" t="s">
        <v>1</v>
      </c>
      <c r="N173" s="259" t="s">
        <v>44</v>
      </c>
      <c r="O173" s="72"/>
      <c r="P173" s="213">
        <f>O173*H173</f>
        <v>0</v>
      </c>
      <c r="Q173" s="213">
        <v>1</v>
      </c>
      <c r="R173" s="213">
        <f>Q173*H173</f>
        <v>6.2E-2</v>
      </c>
      <c r="S173" s="213">
        <v>0</v>
      </c>
      <c r="T173" s="21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5" t="s">
        <v>201</v>
      </c>
      <c r="AT173" s="215" t="s">
        <v>198</v>
      </c>
      <c r="AU173" s="215" t="s">
        <v>89</v>
      </c>
      <c r="AY173" s="18" t="s">
        <v>154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8" t="s">
        <v>87</v>
      </c>
      <c r="BK173" s="216">
        <f>ROUND(I173*H173,2)</f>
        <v>0</v>
      </c>
      <c r="BL173" s="18" t="s">
        <v>162</v>
      </c>
      <c r="BM173" s="215" t="s">
        <v>202</v>
      </c>
    </row>
    <row r="174" spans="1:65" s="13" customFormat="1" ht="11.25">
      <c r="B174" s="217"/>
      <c r="C174" s="218"/>
      <c r="D174" s="219" t="s">
        <v>164</v>
      </c>
      <c r="E174" s="220" t="s">
        <v>1</v>
      </c>
      <c r="F174" s="221" t="s">
        <v>203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164</v>
      </c>
      <c r="AU174" s="227" t="s">
        <v>89</v>
      </c>
      <c r="AV174" s="13" t="s">
        <v>87</v>
      </c>
      <c r="AW174" s="13" t="s">
        <v>34</v>
      </c>
      <c r="AX174" s="13" t="s">
        <v>79</v>
      </c>
      <c r="AY174" s="227" t="s">
        <v>154</v>
      </c>
    </row>
    <row r="175" spans="1:65" s="14" customFormat="1" ht="11.25">
      <c r="B175" s="228"/>
      <c r="C175" s="229"/>
      <c r="D175" s="219" t="s">
        <v>164</v>
      </c>
      <c r="E175" s="230" t="s">
        <v>1</v>
      </c>
      <c r="F175" s="231" t="s">
        <v>204</v>
      </c>
      <c r="G175" s="229"/>
      <c r="H175" s="232">
        <v>6.2E-2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164</v>
      </c>
      <c r="AU175" s="238" t="s">
        <v>89</v>
      </c>
      <c r="AV175" s="14" t="s">
        <v>89</v>
      </c>
      <c r="AW175" s="14" t="s">
        <v>34</v>
      </c>
      <c r="AX175" s="14" t="s">
        <v>87</v>
      </c>
      <c r="AY175" s="238" t="s">
        <v>154</v>
      </c>
    </row>
    <row r="176" spans="1:65" s="2" customFormat="1" ht="24" customHeight="1">
      <c r="A176" s="35"/>
      <c r="B176" s="36"/>
      <c r="C176" s="204" t="s">
        <v>205</v>
      </c>
      <c r="D176" s="204" t="s">
        <v>157</v>
      </c>
      <c r="E176" s="205" t="s">
        <v>206</v>
      </c>
      <c r="F176" s="206" t="s">
        <v>207</v>
      </c>
      <c r="G176" s="207" t="s">
        <v>160</v>
      </c>
      <c r="H176" s="208">
        <v>0.35</v>
      </c>
      <c r="I176" s="209"/>
      <c r="J176" s="210">
        <f>ROUND(I176*H176,2)</f>
        <v>0</v>
      </c>
      <c r="K176" s="206" t="s">
        <v>161</v>
      </c>
      <c r="L176" s="40"/>
      <c r="M176" s="211" t="s">
        <v>1</v>
      </c>
      <c r="N176" s="212" t="s">
        <v>44</v>
      </c>
      <c r="O176" s="72"/>
      <c r="P176" s="213">
        <f>O176*H176</f>
        <v>0</v>
      </c>
      <c r="Q176" s="213">
        <v>1.94302</v>
      </c>
      <c r="R176" s="213">
        <f>Q176*H176</f>
        <v>0.68005699999999991</v>
      </c>
      <c r="S176" s="213">
        <v>0</v>
      </c>
      <c r="T176" s="21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5" t="s">
        <v>162</v>
      </c>
      <c r="AT176" s="215" t="s">
        <v>157</v>
      </c>
      <c r="AU176" s="215" t="s">
        <v>89</v>
      </c>
      <c r="AY176" s="18" t="s">
        <v>154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8" t="s">
        <v>87</v>
      </c>
      <c r="BK176" s="216">
        <f>ROUND(I176*H176,2)</f>
        <v>0</v>
      </c>
      <c r="BL176" s="18" t="s">
        <v>162</v>
      </c>
      <c r="BM176" s="215" t="s">
        <v>208</v>
      </c>
    </row>
    <row r="177" spans="1:65" s="13" customFormat="1" ht="11.25">
      <c r="B177" s="217"/>
      <c r="C177" s="218"/>
      <c r="D177" s="219" t="s">
        <v>164</v>
      </c>
      <c r="E177" s="220" t="s">
        <v>1</v>
      </c>
      <c r="F177" s="221" t="s">
        <v>165</v>
      </c>
      <c r="G177" s="218"/>
      <c r="H177" s="220" t="s">
        <v>1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164</v>
      </c>
      <c r="AU177" s="227" t="s">
        <v>89</v>
      </c>
      <c r="AV177" s="13" t="s">
        <v>87</v>
      </c>
      <c r="AW177" s="13" t="s">
        <v>34</v>
      </c>
      <c r="AX177" s="13" t="s">
        <v>79</v>
      </c>
      <c r="AY177" s="227" t="s">
        <v>154</v>
      </c>
    </row>
    <row r="178" spans="1:65" s="13" customFormat="1" ht="11.25">
      <c r="B178" s="217"/>
      <c r="C178" s="218"/>
      <c r="D178" s="219" t="s">
        <v>164</v>
      </c>
      <c r="E178" s="220" t="s">
        <v>1</v>
      </c>
      <c r="F178" s="221" t="s">
        <v>209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164</v>
      </c>
      <c r="AU178" s="227" t="s">
        <v>89</v>
      </c>
      <c r="AV178" s="13" t="s">
        <v>87</v>
      </c>
      <c r="AW178" s="13" t="s">
        <v>34</v>
      </c>
      <c r="AX178" s="13" t="s">
        <v>79</v>
      </c>
      <c r="AY178" s="227" t="s">
        <v>154</v>
      </c>
    </row>
    <row r="179" spans="1:65" s="14" customFormat="1" ht="11.25">
      <c r="B179" s="228"/>
      <c r="C179" s="229"/>
      <c r="D179" s="219" t="s">
        <v>164</v>
      </c>
      <c r="E179" s="230" t="s">
        <v>1</v>
      </c>
      <c r="F179" s="231" t="s">
        <v>210</v>
      </c>
      <c r="G179" s="229"/>
      <c r="H179" s="232">
        <v>7.4999999999999997E-2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164</v>
      </c>
      <c r="AU179" s="238" t="s">
        <v>89</v>
      </c>
      <c r="AV179" s="14" t="s">
        <v>89</v>
      </c>
      <c r="AW179" s="14" t="s">
        <v>34</v>
      </c>
      <c r="AX179" s="14" t="s">
        <v>79</v>
      </c>
      <c r="AY179" s="238" t="s">
        <v>154</v>
      </c>
    </row>
    <row r="180" spans="1:65" s="13" customFormat="1" ht="11.25">
      <c r="B180" s="217"/>
      <c r="C180" s="218"/>
      <c r="D180" s="219" t="s">
        <v>164</v>
      </c>
      <c r="E180" s="220" t="s">
        <v>1</v>
      </c>
      <c r="F180" s="221" t="s">
        <v>211</v>
      </c>
      <c r="G180" s="218"/>
      <c r="H180" s="220" t="s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164</v>
      </c>
      <c r="AU180" s="227" t="s">
        <v>89</v>
      </c>
      <c r="AV180" s="13" t="s">
        <v>87</v>
      </c>
      <c r="AW180" s="13" t="s">
        <v>34</v>
      </c>
      <c r="AX180" s="13" t="s">
        <v>79</v>
      </c>
      <c r="AY180" s="227" t="s">
        <v>154</v>
      </c>
    </row>
    <row r="181" spans="1:65" s="14" customFormat="1" ht="11.25">
      <c r="B181" s="228"/>
      <c r="C181" s="229"/>
      <c r="D181" s="219" t="s">
        <v>164</v>
      </c>
      <c r="E181" s="230" t="s">
        <v>1</v>
      </c>
      <c r="F181" s="231" t="s">
        <v>212</v>
      </c>
      <c r="G181" s="229"/>
      <c r="H181" s="232">
        <v>6.0000000000000001E-3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164</v>
      </c>
      <c r="AU181" s="238" t="s">
        <v>89</v>
      </c>
      <c r="AV181" s="14" t="s">
        <v>89</v>
      </c>
      <c r="AW181" s="14" t="s">
        <v>34</v>
      </c>
      <c r="AX181" s="14" t="s">
        <v>79</v>
      </c>
      <c r="AY181" s="238" t="s">
        <v>154</v>
      </c>
    </row>
    <row r="182" spans="1:65" s="13" customFormat="1" ht="11.25">
      <c r="B182" s="217"/>
      <c r="C182" s="218"/>
      <c r="D182" s="219" t="s">
        <v>164</v>
      </c>
      <c r="E182" s="220" t="s">
        <v>1</v>
      </c>
      <c r="F182" s="221" t="s">
        <v>189</v>
      </c>
      <c r="G182" s="218"/>
      <c r="H182" s="220" t="s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164</v>
      </c>
      <c r="AU182" s="227" t="s">
        <v>89</v>
      </c>
      <c r="AV182" s="13" t="s">
        <v>87</v>
      </c>
      <c r="AW182" s="13" t="s">
        <v>34</v>
      </c>
      <c r="AX182" s="13" t="s">
        <v>79</v>
      </c>
      <c r="AY182" s="227" t="s">
        <v>154</v>
      </c>
    </row>
    <row r="183" spans="1:65" s="14" customFormat="1" ht="11.25">
      <c r="B183" s="228"/>
      <c r="C183" s="229"/>
      <c r="D183" s="219" t="s">
        <v>164</v>
      </c>
      <c r="E183" s="230" t="s">
        <v>1</v>
      </c>
      <c r="F183" s="231" t="s">
        <v>190</v>
      </c>
      <c r="G183" s="229"/>
      <c r="H183" s="232">
        <v>0.1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164</v>
      </c>
      <c r="AU183" s="238" t="s">
        <v>89</v>
      </c>
      <c r="AV183" s="14" t="s">
        <v>89</v>
      </c>
      <c r="AW183" s="14" t="s">
        <v>34</v>
      </c>
      <c r="AX183" s="14" t="s">
        <v>79</v>
      </c>
      <c r="AY183" s="238" t="s">
        <v>154</v>
      </c>
    </row>
    <row r="184" spans="1:65" s="13" customFormat="1" ht="11.25">
      <c r="B184" s="217"/>
      <c r="C184" s="218"/>
      <c r="D184" s="219" t="s">
        <v>164</v>
      </c>
      <c r="E184" s="220" t="s">
        <v>1</v>
      </c>
      <c r="F184" s="221" t="s">
        <v>213</v>
      </c>
      <c r="G184" s="218"/>
      <c r="H184" s="220" t="s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164</v>
      </c>
      <c r="AU184" s="227" t="s">
        <v>89</v>
      </c>
      <c r="AV184" s="13" t="s">
        <v>87</v>
      </c>
      <c r="AW184" s="13" t="s">
        <v>34</v>
      </c>
      <c r="AX184" s="13" t="s">
        <v>79</v>
      </c>
      <c r="AY184" s="227" t="s">
        <v>154</v>
      </c>
    </row>
    <row r="185" spans="1:65" s="14" customFormat="1" ht="11.25">
      <c r="B185" s="228"/>
      <c r="C185" s="229"/>
      <c r="D185" s="219" t="s">
        <v>164</v>
      </c>
      <c r="E185" s="230" t="s">
        <v>1</v>
      </c>
      <c r="F185" s="231" t="s">
        <v>214</v>
      </c>
      <c r="G185" s="229"/>
      <c r="H185" s="232">
        <v>0.107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164</v>
      </c>
      <c r="AU185" s="238" t="s">
        <v>89</v>
      </c>
      <c r="AV185" s="14" t="s">
        <v>89</v>
      </c>
      <c r="AW185" s="14" t="s">
        <v>34</v>
      </c>
      <c r="AX185" s="14" t="s">
        <v>79</v>
      </c>
      <c r="AY185" s="238" t="s">
        <v>154</v>
      </c>
    </row>
    <row r="186" spans="1:65" s="14" customFormat="1" ht="11.25">
      <c r="B186" s="228"/>
      <c r="C186" s="229"/>
      <c r="D186" s="219" t="s">
        <v>164</v>
      </c>
      <c r="E186" s="230" t="s">
        <v>1</v>
      </c>
      <c r="F186" s="231" t="s">
        <v>215</v>
      </c>
      <c r="G186" s="229"/>
      <c r="H186" s="232">
        <v>6.2E-2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164</v>
      </c>
      <c r="AU186" s="238" t="s">
        <v>89</v>
      </c>
      <c r="AV186" s="14" t="s">
        <v>89</v>
      </c>
      <c r="AW186" s="14" t="s">
        <v>34</v>
      </c>
      <c r="AX186" s="14" t="s">
        <v>79</v>
      </c>
      <c r="AY186" s="238" t="s">
        <v>154</v>
      </c>
    </row>
    <row r="187" spans="1:65" s="15" customFormat="1" ht="11.25">
      <c r="B187" s="239"/>
      <c r="C187" s="240"/>
      <c r="D187" s="219" t="s">
        <v>164</v>
      </c>
      <c r="E187" s="241" t="s">
        <v>1</v>
      </c>
      <c r="F187" s="242" t="s">
        <v>172</v>
      </c>
      <c r="G187" s="240"/>
      <c r="H187" s="243">
        <v>0.35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164</v>
      </c>
      <c r="AU187" s="249" t="s">
        <v>89</v>
      </c>
      <c r="AV187" s="15" t="s">
        <v>162</v>
      </c>
      <c r="AW187" s="15" t="s">
        <v>34</v>
      </c>
      <c r="AX187" s="15" t="s">
        <v>87</v>
      </c>
      <c r="AY187" s="249" t="s">
        <v>154</v>
      </c>
    </row>
    <row r="188" spans="1:65" s="2" customFormat="1" ht="36" customHeight="1">
      <c r="A188" s="35"/>
      <c r="B188" s="36"/>
      <c r="C188" s="204" t="s">
        <v>201</v>
      </c>
      <c r="D188" s="204" t="s">
        <v>157</v>
      </c>
      <c r="E188" s="205" t="s">
        <v>216</v>
      </c>
      <c r="F188" s="206" t="s">
        <v>217</v>
      </c>
      <c r="G188" s="207" t="s">
        <v>179</v>
      </c>
      <c r="H188" s="208">
        <v>2.0499999999999998</v>
      </c>
      <c r="I188" s="209"/>
      <c r="J188" s="210">
        <f>ROUND(I188*H188,2)</f>
        <v>0</v>
      </c>
      <c r="K188" s="206" t="s">
        <v>161</v>
      </c>
      <c r="L188" s="40"/>
      <c r="M188" s="211" t="s">
        <v>1</v>
      </c>
      <c r="N188" s="212" t="s">
        <v>44</v>
      </c>
      <c r="O188" s="72"/>
      <c r="P188" s="213">
        <f>O188*H188</f>
        <v>0</v>
      </c>
      <c r="Q188" s="213">
        <v>0.26723000000000002</v>
      </c>
      <c r="R188" s="213">
        <f>Q188*H188</f>
        <v>0.54782149999999996</v>
      </c>
      <c r="S188" s="213">
        <v>0</v>
      </c>
      <c r="T188" s="21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5" t="s">
        <v>162</v>
      </c>
      <c r="AT188" s="215" t="s">
        <v>157</v>
      </c>
      <c r="AU188" s="215" t="s">
        <v>89</v>
      </c>
      <c r="AY188" s="18" t="s">
        <v>154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8" t="s">
        <v>87</v>
      </c>
      <c r="BK188" s="216">
        <f>ROUND(I188*H188,2)</f>
        <v>0</v>
      </c>
      <c r="BL188" s="18" t="s">
        <v>162</v>
      </c>
      <c r="BM188" s="215" t="s">
        <v>218</v>
      </c>
    </row>
    <row r="189" spans="1:65" s="13" customFormat="1" ht="22.5">
      <c r="B189" s="217"/>
      <c r="C189" s="218"/>
      <c r="D189" s="219" t="s">
        <v>164</v>
      </c>
      <c r="E189" s="220" t="s">
        <v>1</v>
      </c>
      <c r="F189" s="221" t="s">
        <v>219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164</v>
      </c>
      <c r="AU189" s="227" t="s">
        <v>89</v>
      </c>
      <c r="AV189" s="13" t="s">
        <v>87</v>
      </c>
      <c r="AW189" s="13" t="s">
        <v>34</v>
      </c>
      <c r="AX189" s="13" t="s">
        <v>79</v>
      </c>
      <c r="AY189" s="227" t="s">
        <v>154</v>
      </c>
    </row>
    <row r="190" spans="1:65" s="14" customFormat="1" ht="11.25">
      <c r="B190" s="228"/>
      <c r="C190" s="229"/>
      <c r="D190" s="219" t="s">
        <v>164</v>
      </c>
      <c r="E190" s="230" t="s">
        <v>1</v>
      </c>
      <c r="F190" s="231" t="s">
        <v>220</v>
      </c>
      <c r="G190" s="229"/>
      <c r="H190" s="232">
        <v>2.0499999999999998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164</v>
      </c>
      <c r="AU190" s="238" t="s">
        <v>89</v>
      </c>
      <c r="AV190" s="14" t="s">
        <v>89</v>
      </c>
      <c r="AW190" s="14" t="s">
        <v>34</v>
      </c>
      <c r="AX190" s="14" t="s">
        <v>87</v>
      </c>
      <c r="AY190" s="238" t="s">
        <v>154</v>
      </c>
    </row>
    <row r="191" spans="1:65" s="2" customFormat="1" ht="36" customHeight="1">
      <c r="A191" s="35"/>
      <c r="B191" s="36"/>
      <c r="C191" s="204" t="s">
        <v>221</v>
      </c>
      <c r="D191" s="204" t="s">
        <v>157</v>
      </c>
      <c r="E191" s="205" t="s">
        <v>222</v>
      </c>
      <c r="F191" s="206" t="s">
        <v>223</v>
      </c>
      <c r="G191" s="207" t="s">
        <v>179</v>
      </c>
      <c r="H191" s="208">
        <v>102</v>
      </c>
      <c r="I191" s="209"/>
      <c r="J191" s="210">
        <f>ROUND(I191*H191,2)</f>
        <v>0</v>
      </c>
      <c r="K191" s="206" t="s">
        <v>161</v>
      </c>
      <c r="L191" s="40"/>
      <c r="M191" s="211" t="s">
        <v>1</v>
      </c>
      <c r="N191" s="212" t="s">
        <v>44</v>
      </c>
      <c r="O191" s="72"/>
      <c r="P191" s="213">
        <f>O191*H191</f>
        <v>0</v>
      </c>
      <c r="Q191" s="213">
        <v>7.9369999999999996E-2</v>
      </c>
      <c r="R191" s="213">
        <f>Q191*H191</f>
        <v>8.0957399999999993</v>
      </c>
      <c r="S191" s="213">
        <v>0</v>
      </c>
      <c r="T191" s="21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5" t="s">
        <v>162</v>
      </c>
      <c r="AT191" s="215" t="s">
        <v>157</v>
      </c>
      <c r="AU191" s="215" t="s">
        <v>89</v>
      </c>
      <c r="AY191" s="18" t="s">
        <v>154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8" t="s">
        <v>87</v>
      </c>
      <c r="BK191" s="216">
        <f>ROUND(I191*H191,2)</f>
        <v>0</v>
      </c>
      <c r="BL191" s="18" t="s">
        <v>162</v>
      </c>
      <c r="BM191" s="215" t="s">
        <v>224</v>
      </c>
    </row>
    <row r="192" spans="1:65" s="13" customFormat="1" ht="11.25">
      <c r="B192" s="217"/>
      <c r="C192" s="218"/>
      <c r="D192" s="219" t="s">
        <v>164</v>
      </c>
      <c r="E192" s="220" t="s">
        <v>1</v>
      </c>
      <c r="F192" s="221" t="s">
        <v>225</v>
      </c>
      <c r="G192" s="218"/>
      <c r="H192" s="220" t="s">
        <v>1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164</v>
      </c>
      <c r="AU192" s="227" t="s">
        <v>89</v>
      </c>
      <c r="AV192" s="13" t="s">
        <v>87</v>
      </c>
      <c r="AW192" s="13" t="s">
        <v>34</v>
      </c>
      <c r="AX192" s="13" t="s">
        <v>79</v>
      </c>
      <c r="AY192" s="227" t="s">
        <v>154</v>
      </c>
    </row>
    <row r="193" spans="1:65" s="14" customFormat="1" ht="11.25">
      <c r="B193" s="228"/>
      <c r="C193" s="229"/>
      <c r="D193" s="219" t="s">
        <v>164</v>
      </c>
      <c r="E193" s="230" t="s">
        <v>1</v>
      </c>
      <c r="F193" s="231" t="s">
        <v>226</v>
      </c>
      <c r="G193" s="229"/>
      <c r="H193" s="232">
        <v>50.363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164</v>
      </c>
      <c r="AU193" s="238" t="s">
        <v>89</v>
      </c>
      <c r="AV193" s="14" t="s">
        <v>89</v>
      </c>
      <c r="AW193" s="14" t="s">
        <v>34</v>
      </c>
      <c r="AX193" s="14" t="s">
        <v>79</v>
      </c>
      <c r="AY193" s="238" t="s">
        <v>154</v>
      </c>
    </row>
    <row r="194" spans="1:65" s="14" customFormat="1" ht="11.25">
      <c r="B194" s="228"/>
      <c r="C194" s="229"/>
      <c r="D194" s="219" t="s">
        <v>164</v>
      </c>
      <c r="E194" s="230" t="s">
        <v>1</v>
      </c>
      <c r="F194" s="231" t="s">
        <v>227</v>
      </c>
      <c r="G194" s="229"/>
      <c r="H194" s="232">
        <v>54.313000000000002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164</v>
      </c>
      <c r="AU194" s="238" t="s">
        <v>89</v>
      </c>
      <c r="AV194" s="14" t="s">
        <v>89</v>
      </c>
      <c r="AW194" s="14" t="s">
        <v>34</v>
      </c>
      <c r="AX194" s="14" t="s">
        <v>79</v>
      </c>
      <c r="AY194" s="238" t="s">
        <v>154</v>
      </c>
    </row>
    <row r="195" spans="1:65" s="14" customFormat="1" ht="11.25">
      <c r="B195" s="228"/>
      <c r="C195" s="229"/>
      <c r="D195" s="219" t="s">
        <v>164</v>
      </c>
      <c r="E195" s="230" t="s">
        <v>1</v>
      </c>
      <c r="F195" s="231" t="s">
        <v>228</v>
      </c>
      <c r="G195" s="229"/>
      <c r="H195" s="232">
        <v>-5.516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164</v>
      </c>
      <c r="AU195" s="238" t="s">
        <v>89</v>
      </c>
      <c r="AV195" s="14" t="s">
        <v>89</v>
      </c>
      <c r="AW195" s="14" t="s">
        <v>34</v>
      </c>
      <c r="AX195" s="14" t="s">
        <v>79</v>
      </c>
      <c r="AY195" s="238" t="s">
        <v>154</v>
      </c>
    </row>
    <row r="196" spans="1:65" s="14" customFormat="1" ht="11.25">
      <c r="B196" s="228"/>
      <c r="C196" s="229"/>
      <c r="D196" s="219" t="s">
        <v>164</v>
      </c>
      <c r="E196" s="230" t="s">
        <v>1</v>
      </c>
      <c r="F196" s="231" t="s">
        <v>229</v>
      </c>
      <c r="G196" s="229"/>
      <c r="H196" s="232">
        <v>2.84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164</v>
      </c>
      <c r="AU196" s="238" t="s">
        <v>89</v>
      </c>
      <c r="AV196" s="14" t="s">
        <v>89</v>
      </c>
      <c r="AW196" s="14" t="s">
        <v>34</v>
      </c>
      <c r="AX196" s="14" t="s">
        <v>79</v>
      </c>
      <c r="AY196" s="238" t="s">
        <v>154</v>
      </c>
    </row>
    <row r="197" spans="1:65" s="15" customFormat="1" ht="11.25">
      <c r="B197" s="239"/>
      <c r="C197" s="240"/>
      <c r="D197" s="219" t="s">
        <v>164</v>
      </c>
      <c r="E197" s="241" t="s">
        <v>1</v>
      </c>
      <c r="F197" s="242" t="s">
        <v>172</v>
      </c>
      <c r="G197" s="240"/>
      <c r="H197" s="243">
        <v>102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164</v>
      </c>
      <c r="AU197" s="249" t="s">
        <v>89</v>
      </c>
      <c r="AV197" s="15" t="s">
        <v>162</v>
      </c>
      <c r="AW197" s="15" t="s">
        <v>34</v>
      </c>
      <c r="AX197" s="15" t="s">
        <v>87</v>
      </c>
      <c r="AY197" s="249" t="s">
        <v>154</v>
      </c>
    </row>
    <row r="198" spans="1:65" s="2" customFormat="1" ht="36" customHeight="1">
      <c r="A198" s="35"/>
      <c r="B198" s="36"/>
      <c r="C198" s="204" t="s">
        <v>230</v>
      </c>
      <c r="D198" s="204" t="s">
        <v>157</v>
      </c>
      <c r="E198" s="205" t="s">
        <v>231</v>
      </c>
      <c r="F198" s="206" t="s">
        <v>232</v>
      </c>
      <c r="G198" s="207" t="s">
        <v>179</v>
      </c>
      <c r="H198" s="208">
        <v>243</v>
      </c>
      <c r="I198" s="209"/>
      <c r="J198" s="210">
        <f>ROUND(I198*H198,2)</f>
        <v>0</v>
      </c>
      <c r="K198" s="206" t="s">
        <v>161</v>
      </c>
      <c r="L198" s="40"/>
      <c r="M198" s="211" t="s">
        <v>1</v>
      </c>
      <c r="N198" s="212" t="s">
        <v>44</v>
      </c>
      <c r="O198" s="72"/>
      <c r="P198" s="213">
        <f>O198*H198</f>
        <v>0</v>
      </c>
      <c r="Q198" s="213">
        <v>0.11439000000000001</v>
      </c>
      <c r="R198" s="213">
        <f>Q198*H198</f>
        <v>27.796770000000002</v>
      </c>
      <c r="S198" s="213">
        <v>0</v>
      </c>
      <c r="T198" s="21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5" t="s">
        <v>162</v>
      </c>
      <c r="AT198" s="215" t="s">
        <v>157</v>
      </c>
      <c r="AU198" s="215" t="s">
        <v>89</v>
      </c>
      <c r="AY198" s="18" t="s">
        <v>154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8" t="s">
        <v>87</v>
      </c>
      <c r="BK198" s="216">
        <f>ROUND(I198*H198,2)</f>
        <v>0</v>
      </c>
      <c r="BL198" s="18" t="s">
        <v>162</v>
      </c>
      <c r="BM198" s="215" t="s">
        <v>233</v>
      </c>
    </row>
    <row r="199" spans="1:65" s="13" customFormat="1" ht="11.25">
      <c r="B199" s="217"/>
      <c r="C199" s="218"/>
      <c r="D199" s="219" t="s">
        <v>164</v>
      </c>
      <c r="E199" s="220" t="s">
        <v>1</v>
      </c>
      <c r="F199" s="221" t="s">
        <v>234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164</v>
      </c>
      <c r="AU199" s="227" t="s">
        <v>89</v>
      </c>
      <c r="AV199" s="13" t="s">
        <v>87</v>
      </c>
      <c r="AW199" s="13" t="s">
        <v>34</v>
      </c>
      <c r="AX199" s="13" t="s">
        <v>79</v>
      </c>
      <c r="AY199" s="227" t="s">
        <v>154</v>
      </c>
    </row>
    <row r="200" spans="1:65" s="14" customFormat="1" ht="11.25">
      <c r="B200" s="228"/>
      <c r="C200" s="229"/>
      <c r="D200" s="219" t="s">
        <v>164</v>
      </c>
      <c r="E200" s="230" t="s">
        <v>1</v>
      </c>
      <c r="F200" s="231" t="s">
        <v>235</v>
      </c>
      <c r="G200" s="229"/>
      <c r="H200" s="232">
        <v>78.209999999999994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164</v>
      </c>
      <c r="AU200" s="238" t="s">
        <v>89</v>
      </c>
      <c r="AV200" s="14" t="s">
        <v>89</v>
      </c>
      <c r="AW200" s="14" t="s">
        <v>34</v>
      </c>
      <c r="AX200" s="14" t="s">
        <v>79</v>
      </c>
      <c r="AY200" s="238" t="s">
        <v>154</v>
      </c>
    </row>
    <row r="201" spans="1:65" s="14" customFormat="1" ht="11.25">
      <c r="B201" s="228"/>
      <c r="C201" s="229"/>
      <c r="D201" s="219" t="s">
        <v>164</v>
      </c>
      <c r="E201" s="230" t="s">
        <v>1</v>
      </c>
      <c r="F201" s="231" t="s">
        <v>236</v>
      </c>
      <c r="G201" s="229"/>
      <c r="H201" s="232">
        <v>-2.8370000000000002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164</v>
      </c>
      <c r="AU201" s="238" t="s">
        <v>89</v>
      </c>
      <c r="AV201" s="14" t="s">
        <v>89</v>
      </c>
      <c r="AW201" s="14" t="s">
        <v>34</v>
      </c>
      <c r="AX201" s="14" t="s">
        <v>79</v>
      </c>
      <c r="AY201" s="238" t="s">
        <v>154</v>
      </c>
    </row>
    <row r="202" spans="1:65" s="14" customFormat="1" ht="11.25">
      <c r="B202" s="228"/>
      <c r="C202" s="229"/>
      <c r="D202" s="219" t="s">
        <v>164</v>
      </c>
      <c r="E202" s="230" t="s">
        <v>1</v>
      </c>
      <c r="F202" s="231" t="s">
        <v>237</v>
      </c>
      <c r="G202" s="229"/>
      <c r="H202" s="232">
        <v>58.064999999999998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164</v>
      </c>
      <c r="AU202" s="238" t="s">
        <v>89</v>
      </c>
      <c r="AV202" s="14" t="s">
        <v>89</v>
      </c>
      <c r="AW202" s="14" t="s">
        <v>34</v>
      </c>
      <c r="AX202" s="14" t="s">
        <v>79</v>
      </c>
      <c r="AY202" s="238" t="s">
        <v>154</v>
      </c>
    </row>
    <row r="203" spans="1:65" s="14" customFormat="1" ht="11.25">
      <c r="B203" s="228"/>
      <c r="C203" s="229"/>
      <c r="D203" s="219" t="s">
        <v>164</v>
      </c>
      <c r="E203" s="230" t="s">
        <v>1</v>
      </c>
      <c r="F203" s="231" t="s">
        <v>238</v>
      </c>
      <c r="G203" s="229"/>
      <c r="H203" s="232">
        <v>-4.7279999999999998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164</v>
      </c>
      <c r="AU203" s="238" t="s">
        <v>89</v>
      </c>
      <c r="AV203" s="14" t="s">
        <v>89</v>
      </c>
      <c r="AW203" s="14" t="s">
        <v>34</v>
      </c>
      <c r="AX203" s="14" t="s">
        <v>79</v>
      </c>
      <c r="AY203" s="238" t="s">
        <v>154</v>
      </c>
    </row>
    <row r="204" spans="1:65" s="14" customFormat="1" ht="11.25">
      <c r="B204" s="228"/>
      <c r="C204" s="229"/>
      <c r="D204" s="219" t="s">
        <v>164</v>
      </c>
      <c r="E204" s="230" t="s">
        <v>1</v>
      </c>
      <c r="F204" s="231" t="s">
        <v>239</v>
      </c>
      <c r="G204" s="229"/>
      <c r="H204" s="232">
        <v>49.177999999999997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164</v>
      </c>
      <c r="AU204" s="238" t="s">
        <v>89</v>
      </c>
      <c r="AV204" s="14" t="s">
        <v>89</v>
      </c>
      <c r="AW204" s="14" t="s">
        <v>34</v>
      </c>
      <c r="AX204" s="14" t="s">
        <v>79</v>
      </c>
      <c r="AY204" s="238" t="s">
        <v>154</v>
      </c>
    </row>
    <row r="205" spans="1:65" s="14" customFormat="1" ht="11.25">
      <c r="B205" s="228"/>
      <c r="C205" s="229"/>
      <c r="D205" s="219" t="s">
        <v>164</v>
      </c>
      <c r="E205" s="230" t="s">
        <v>1</v>
      </c>
      <c r="F205" s="231" t="s">
        <v>240</v>
      </c>
      <c r="G205" s="229"/>
      <c r="H205" s="232">
        <v>51.371000000000002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164</v>
      </c>
      <c r="AU205" s="238" t="s">
        <v>89</v>
      </c>
      <c r="AV205" s="14" t="s">
        <v>89</v>
      </c>
      <c r="AW205" s="14" t="s">
        <v>34</v>
      </c>
      <c r="AX205" s="14" t="s">
        <v>79</v>
      </c>
      <c r="AY205" s="238" t="s">
        <v>154</v>
      </c>
    </row>
    <row r="206" spans="1:65" s="14" customFormat="1" ht="11.25">
      <c r="B206" s="228"/>
      <c r="C206" s="229"/>
      <c r="D206" s="219" t="s">
        <v>164</v>
      </c>
      <c r="E206" s="230" t="s">
        <v>1</v>
      </c>
      <c r="F206" s="231" t="s">
        <v>241</v>
      </c>
      <c r="G206" s="229"/>
      <c r="H206" s="232">
        <v>-2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164</v>
      </c>
      <c r="AU206" s="238" t="s">
        <v>89</v>
      </c>
      <c r="AV206" s="14" t="s">
        <v>89</v>
      </c>
      <c r="AW206" s="14" t="s">
        <v>34</v>
      </c>
      <c r="AX206" s="14" t="s">
        <v>79</v>
      </c>
      <c r="AY206" s="238" t="s">
        <v>154</v>
      </c>
    </row>
    <row r="207" spans="1:65" s="14" customFormat="1" ht="11.25">
      <c r="B207" s="228"/>
      <c r="C207" s="229"/>
      <c r="D207" s="219" t="s">
        <v>164</v>
      </c>
      <c r="E207" s="230" t="s">
        <v>1</v>
      </c>
      <c r="F207" s="231" t="s">
        <v>242</v>
      </c>
      <c r="G207" s="229"/>
      <c r="H207" s="232">
        <v>8.25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164</v>
      </c>
      <c r="AU207" s="238" t="s">
        <v>89</v>
      </c>
      <c r="AV207" s="14" t="s">
        <v>89</v>
      </c>
      <c r="AW207" s="14" t="s">
        <v>34</v>
      </c>
      <c r="AX207" s="14" t="s">
        <v>79</v>
      </c>
      <c r="AY207" s="238" t="s">
        <v>154</v>
      </c>
    </row>
    <row r="208" spans="1:65" s="14" customFormat="1" ht="11.25">
      <c r="B208" s="228"/>
      <c r="C208" s="229"/>
      <c r="D208" s="219" t="s">
        <v>164</v>
      </c>
      <c r="E208" s="230" t="s">
        <v>1</v>
      </c>
      <c r="F208" s="231" t="s">
        <v>243</v>
      </c>
      <c r="G208" s="229"/>
      <c r="H208" s="232">
        <v>7.4909999999999997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164</v>
      </c>
      <c r="AU208" s="238" t="s">
        <v>89</v>
      </c>
      <c r="AV208" s="14" t="s">
        <v>89</v>
      </c>
      <c r="AW208" s="14" t="s">
        <v>34</v>
      </c>
      <c r="AX208" s="14" t="s">
        <v>79</v>
      </c>
      <c r="AY208" s="238" t="s">
        <v>154</v>
      </c>
    </row>
    <row r="209" spans="1:65" s="15" customFormat="1" ht="11.25">
      <c r="B209" s="239"/>
      <c r="C209" s="240"/>
      <c r="D209" s="219" t="s">
        <v>164</v>
      </c>
      <c r="E209" s="241" t="s">
        <v>1</v>
      </c>
      <c r="F209" s="242" t="s">
        <v>172</v>
      </c>
      <c r="G209" s="240"/>
      <c r="H209" s="243">
        <v>243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164</v>
      </c>
      <c r="AU209" s="249" t="s">
        <v>89</v>
      </c>
      <c r="AV209" s="15" t="s">
        <v>162</v>
      </c>
      <c r="AW209" s="15" t="s">
        <v>34</v>
      </c>
      <c r="AX209" s="15" t="s">
        <v>87</v>
      </c>
      <c r="AY209" s="249" t="s">
        <v>154</v>
      </c>
    </row>
    <row r="210" spans="1:65" s="2" customFormat="1" ht="24" customHeight="1">
      <c r="A210" s="35"/>
      <c r="B210" s="36"/>
      <c r="C210" s="204" t="s">
        <v>244</v>
      </c>
      <c r="D210" s="204" t="s">
        <v>157</v>
      </c>
      <c r="E210" s="205" t="s">
        <v>245</v>
      </c>
      <c r="F210" s="206" t="s">
        <v>246</v>
      </c>
      <c r="G210" s="207" t="s">
        <v>247</v>
      </c>
      <c r="H210" s="208">
        <v>302</v>
      </c>
      <c r="I210" s="209"/>
      <c r="J210" s="210">
        <f>ROUND(I210*H210,2)</f>
        <v>0</v>
      </c>
      <c r="K210" s="206" t="s">
        <v>161</v>
      </c>
      <c r="L210" s="40"/>
      <c r="M210" s="211" t="s">
        <v>1</v>
      </c>
      <c r="N210" s="212" t="s">
        <v>44</v>
      </c>
      <c r="O210" s="72"/>
      <c r="P210" s="213">
        <f>O210*H210</f>
        <v>0</v>
      </c>
      <c r="Q210" s="213">
        <v>1.2E-4</v>
      </c>
      <c r="R210" s="213">
        <f>Q210*H210</f>
        <v>3.6240000000000001E-2</v>
      </c>
      <c r="S210" s="213">
        <v>0</v>
      </c>
      <c r="T210" s="21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5" t="s">
        <v>162</v>
      </c>
      <c r="AT210" s="215" t="s">
        <v>157</v>
      </c>
      <c r="AU210" s="215" t="s">
        <v>89</v>
      </c>
      <c r="AY210" s="18" t="s">
        <v>154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8" t="s">
        <v>87</v>
      </c>
      <c r="BK210" s="216">
        <f>ROUND(I210*H210,2)</f>
        <v>0</v>
      </c>
      <c r="BL210" s="18" t="s">
        <v>162</v>
      </c>
      <c r="BM210" s="215" t="s">
        <v>248</v>
      </c>
    </row>
    <row r="211" spans="1:65" s="13" customFormat="1" ht="11.25">
      <c r="B211" s="217"/>
      <c r="C211" s="218"/>
      <c r="D211" s="219" t="s">
        <v>164</v>
      </c>
      <c r="E211" s="220" t="s">
        <v>1</v>
      </c>
      <c r="F211" s="221" t="s">
        <v>249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164</v>
      </c>
      <c r="AU211" s="227" t="s">
        <v>89</v>
      </c>
      <c r="AV211" s="13" t="s">
        <v>87</v>
      </c>
      <c r="AW211" s="13" t="s">
        <v>34</v>
      </c>
      <c r="AX211" s="13" t="s">
        <v>79</v>
      </c>
      <c r="AY211" s="227" t="s">
        <v>154</v>
      </c>
    </row>
    <row r="212" spans="1:65" s="14" customFormat="1" ht="11.25">
      <c r="B212" s="228"/>
      <c r="C212" s="229"/>
      <c r="D212" s="219" t="s">
        <v>164</v>
      </c>
      <c r="E212" s="230" t="s">
        <v>1</v>
      </c>
      <c r="F212" s="231" t="s">
        <v>250</v>
      </c>
      <c r="G212" s="229"/>
      <c r="H212" s="232">
        <v>20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164</v>
      </c>
      <c r="AU212" s="238" t="s">
        <v>89</v>
      </c>
      <c r="AV212" s="14" t="s">
        <v>89</v>
      </c>
      <c r="AW212" s="14" t="s">
        <v>34</v>
      </c>
      <c r="AX212" s="14" t="s">
        <v>79</v>
      </c>
      <c r="AY212" s="238" t="s">
        <v>154</v>
      </c>
    </row>
    <row r="213" spans="1:65" s="13" customFormat="1" ht="11.25">
      <c r="B213" s="217"/>
      <c r="C213" s="218"/>
      <c r="D213" s="219" t="s">
        <v>164</v>
      </c>
      <c r="E213" s="220" t="s">
        <v>1</v>
      </c>
      <c r="F213" s="221" t="s">
        <v>251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164</v>
      </c>
      <c r="AU213" s="227" t="s">
        <v>89</v>
      </c>
      <c r="AV213" s="13" t="s">
        <v>87</v>
      </c>
      <c r="AW213" s="13" t="s">
        <v>34</v>
      </c>
      <c r="AX213" s="13" t="s">
        <v>79</v>
      </c>
      <c r="AY213" s="227" t="s">
        <v>154</v>
      </c>
    </row>
    <row r="214" spans="1:65" s="14" customFormat="1" ht="11.25">
      <c r="B214" s="228"/>
      <c r="C214" s="229"/>
      <c r="D214" s="219" t="s">
        <v>164</v>
      </c>
      <c r="E214" s="230" t="s">
        <v>1</v>
      </c>
      <c r="F214" s="231" t="s">
        <v>252</v>
      </c>
      <c r="G214" s="229"/>
      <c r="H214" s="232">
        <v>189.15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164</v>
      </c>
      <c r="AU214" s="238" t="s">
        <v>89</v>
      </c>
      <c r="AV214" s="14" t="s">
        <v>89</v>
      </c>
      <c r="AW214" s="14" t="s">
        <v>34</v>
      </c>
      <c r="AX214" s="14" t="s">
        <v>79</v>
      </c>
      <c r="AY214" s="238" t="s">
        <v>154</v>
      </c>
    </row>
    <row r="215" spans="1:65" s="13" customFormat="1" ht="11.25">
      <c r="B215" s="217"/>
      <c r="C215" s="218"/>
      <c r="D215" s="219" t="s">
        <v>164</v>
      </c>
      <c r="E215" s="220" t="s">
        <v>1</v>
      </c>
      <c r="F215" s="221" t="s">
        <v>253</v>
      </c>
      <c r="G215" s="218"/>
      <c r="H215" s="220" t="s">
        <v>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164</v>
      </c>
      <c r="AU215" s="227" t="s">
        <v>89</v>
      </c>
      <c r="AV215" s="13" t="s">
        <v>87</v>
      </c>
      <c r="AW215" s="13" t="s">
        <v>34</v>
      </c>
      <c r="AX215" s="13" t="s">
        <v>79</v>
      </c>
      <c r="AY215" s="227" t="s">
        <v>154</v>
      </c>
    </row>
    <row r="216" spans="1:65" s="14" customFormat="1" ht="11.25">
      <c r="B216" s="228"/>
      <c r="C216" s="229"/>
      <c r="D216" s="219" t="s">
        <v>164</v>
      </c>
      <c r="E216" s="230" t="s">
        <v>1</v>
      </c>
      <c r="F216" s="231" t="s">
        <v>254</v>
      </c>
      <c r="G216" s="229"/>
      <c r="H216" s="232">
        <v>79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164</v>
      </c>
      <c r="AU216" s="238" t="s">
        <v>89</v>
      </c>
      <c r="AV216" s="14" t="s">
        <v>89</v>
      </c>
      <c r="AW216" s="14" t="s">
        <v>34</v>
      </c>
      <c r="AX216" s="14" t="s">
        <v>79</v>
      </c>
      <c r="AY216" s="238" t="s">
        <v>154</v>
      </c>
    </row>
    <row r="217" spans="1:65" s="14" customFormat="1" ht="11.25">
      <c r="B217" s="228"/>
      <c r="C217" s="229"/>
      <c r="D217" s="219" t="s">
        <v>164</v>
      </c>
      <c r="E217" s="230" t="s">
        <v>1</v>
      </c>
      <c r="F217" s="231" t="s">
        <v>255</v>
      </c>
      <c r="G217" s="229"/>
      <c r="H217" s="232">
        <v>13.85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164</v>
      </c>
      <c r="AU217" s="238" t="s">
        <v>89</v>
      </c>
      <c r="AV217" s="14" t="s">
        <v>89</v>
      </c>
      <c r="AW217" s="14" t="s">
        <v>34</v>
      </c>
      <c r="AX217" s="14" t="s">
        <v>79</v>
      </c>
      <c r="AY217" s="238" t="s">
        <v>154</v>
      </c>
    </row>
    <row r="218" spans="1:65" s="15" customFormat="1" ht="11.25">
      <c r="B218" s="239"/>
      <c r="C218" s="240"/>
      <c r="D218" s="219" t="s">
        <v>164</v>
      </c>
      <c r="E218" s="241" t="s">
        <v>1</v>
      </c>
      <c r="F218" s="242" t="s">
        <v>172</v>
      </c>
      <c r="G218" s="240"/>
      <c r="H218" s="243">
        <v>302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164</v>
      </c>
      <c r="AU218" s="249" t="s">
        <v>89</v>
      </c>
      <c r="AV218" s="15" t="s">
        <v>162</v>
      </c>
      <c r="AW218" s="15" t="s">
        <v>34</v>
      </c>
      <c r="AX218" s="15" t="s">
        <v>87</v>
      </c>
      <c r="AY218" s="249" t="s">
        <v>154</v>
      </c>
    </row>
    <row r="219" spans="1:65" s="12" customFormat="1" ht="22.9" customHeight="1">
      <c r="B219" s="188"/>
      <c r="C219" s="189"/>
      <c r="D219" s="190" t="s">
        <v>78</v>
      </c>
      <c r="E219" s="202" t="s">
        <v>162</v>
      </c>
      <c r="F219" s="202" t="s">
        <v>256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SUM(P220:P224)</f>
        <v>0</v>
      </c>
      <c r="Q219" s="196"/>
      <c r="R219" s="197">
        <f>SUM(R220:R224)</f>
        <v>0.32564364000000007</v>
      </c>
      <c r="S219" s="196"/>
      <c r="T219" s="198">
        <f>SUM(T220:T224)</f>
        <v>0</v>
      </c>
      <c r="AR219" s="199" t="s">
        <v>87</v>
      </c>
      <c r="AT219" s="200" t="s">
        <v>78</v>
      </c>
      <c r="AU219" s="200" t="s">
        <v>87</v>
      </c>
      <c r="AY219" s="199" t="s">
        <v>154</v>
      </c>
      <c r="BK219" s="201">
        <f>SUM(BK220:BK224)</f>
        <v>0</v>
      </c>
    </row>
    <row r="220" spans="1:65" s="2" customFormat="1" ht="48" customHeight="1">
      <c r="A220" s="35"/>
      <c r="B220" s="36"/>
      <c r="C220" s="204" t="s">
        <v>257</v>
      </c>
      <c r="D220" s="204" t="s">
        <v>157</v>
      </c>
      <c r="E220" s="205" t="s">
        <v>258</v>
      </c>
      <c r="F220" s="206" t="s">
        <v>259</v>
      </c>
      <c r="G220" s="207" t="s">
        <v>160</v>
      </c>
      <c r="H220" s="208">
        <v>0.13900000000000001</v>
      </c>
      <c r="I220" s="209"/>
      <c r="J220" s="210">
        <f>ROUND(I220*H220,2)</f>
        <v>0</v>
      </c>
      <c r="K220" s="206" t="s">
        <v>161</v>
      </c>
      <c r="L220" s="40"/>
      <c r="M220" s="211" t="s">
        <v>1</v>
      </c>
      <c r="N220" s="212" t="s">
        <v>44</v>
      </c>
      <c r="O220" s="72"/>
      <c r="P220" s="213">
        <f>O220*H220</f>
        <v>0</v>
      </c>
      <c r="Q220" s="213">
        <v>2.3427600000000002</v>
      </c>
      <c r="R220" s="213">
        <f>Q220*H220</f>
        <v>0.32564364000000007</v>
      </c>
      <c r="S220" s="213">
        <v>0</v>
      </c>
      <c r="T220" s="21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5" t="s">
        <v>162</v>
      </c>
      <c r="AT220" s="215" t="s">
        <v>157</v>
      </c>
      <c r="AU220" s="215" t="s">
        <v>89</v>
      </c>
      <c r="AY220" s="18" t="s">
        <v>154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8" t="s">
        <v>87</v>
      </c>
      <c r="BK220" s="216">
        <f>ROUND(I220*H220,2)</f>
        <v>0</v>
      </c>
      <c r="BL220" s="18" t="s">
        <v>162</v>
      </c>
      <c r="BM220" s="215" t="s">
        <v>260</v>
      </c>
    </row>
    <row r="221" spans="1:65" s="13" customFormat="1" ht="22.5">
      <c r="B221" s="217"/>
      <c r="C221" s="218"/>
      <c r="D221" s="219" t="s">
        <v>164</v>
      </c>
      <c r="E221" s="220" t="s">
        <v>1</v>
      </c>
      <c r="F221" s="221" t="s">
        <v>261</v>
      </c>
      <c r="G221" s="218"/>
      <c r="H221" s="220" t="s">
        <v>1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164</v>
      </c>
      <c r="AU221" s="227" t="s">
        <v>89</v>
      </c>
      <c r="AV221" s="13" t="s">
        <v>87</v>
      </c>
      <c r="AW221" s="13" t="s">
        <v>34</v>
      </c>
      <c r="AX221" s="13" t="s">
        <v>79</v>
      </c>
      <c r="AY221" s="227" t="s">
        <v>154</v>
      </c>
    </row>
    <row r="222" spans="1:65" s="13" customFormat="1" ht="11.25">
      <c r="B222" s="217"/>
      <c r="C222" s="218"/>
      <c r="D222" s="219" t="s">
        <v>164</v>
      </c>
      <c r="E222" s="220" t="s">
        <v>1</v>
      </c>
      <c r="F222" s="221" t="s">
        <v>262</v>
      </c>
      <c r="G222" s="218"/>
      <c r="H222" s="220" t="s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164</v>
      </c>
      <c r="AU222" s="227" t="s">
        <v>89</v>
      </c>
      <c r="AV222" s="13" t="s">
        <v>87</v>
      </c>
      <c r="AW222" s="13" t="s">
        <v>34</v>
      </c>
      <c r="AX222" s="13" t="s">
        <v>79</v>
      </c>
      <c r="AY222" s="227" t="s">
        <v>154</v>
      </c>
    </row>
    <row r="223" spans="1:65" s="13" customFormat="1" ht="11.25">
      <c r="B223" s="217"/>
      <c r="C223" s="218"/>
      <c r="D223" s="219" t="s">
        <v>164</v>
      </c>
      <c r="E223" s="220" t="s">
        <v>1</v>
      </c>
      <c r="F223" s="221" t="s">
        <v>263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164</v>
      </c>
      <c r="AU223" s="227" t="s">
        <v>89</v>
      </c>
      <c r="AV223" s="13" t="s">
        <v>87</v>
      </c>
      <c r="AW223" s="13" t="s">
        <v>34</v>
      </c>
      <c r="AX223" s="13" t="s">
        <v>79</v>
      </c>
      <c r="AY223" s="227" t="s">
        <v>154</v>
      </c>
    </row>
    <row r="224" spans="1:65" s="14" customFormat="1" ht="11.25">
      <c r="B224" s="228"/>
      <c r="C224" s="229"/>
      <c r="D224" s="219" t="s">
        <v>164</v>
      </c>
      <c r="E224" s="230" t="s">
        <v>1</v>
      </c>
      <c r="F224" s="231" t="s">
        <v>264</v>
      </c>
      <c r="G224" s="229"/>
      <c r="H224" s="232">
        <v>0.13900000000000001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164</v>
      </c>
      <c r="AU224" s="238" t="s">
        <v>89</v>
      </c>
      <c r="AV224" s="14" t="s">
        <v>89</v>
      </c>
      <c r="AW224" s="14" t="s">
        <v>34</v>
      </c>
      <c r="AX224" s="14" t="s">
        <v>87</v>
      </c>
      <c r="AY224" s="238" t="s">
        <v>154</v>
      </c>
    </row>
    <row r="225" spans="1:65" s="12" customFormat="1" ht="22.9" customHeight="1">
      <c r="B225" s="188"/>
      <c r="C225" s="189"/>
      <c r="D225" s="190" t="s">
        <v>78</v>
      </c>
      <c r="E225" s="202" t="s">
        <v>265</v>
      </c>
      <c r="F225" s="202" t="s">
        <v>266</v>
      </c>
      <c r="G225" s="189"/>
      <c r="H225" s="189"/>
      <c r="I225" s="192"/>
      <c r="J225" s="203">
        <f>BK225</f>
        <v>0</v>
      </c>
      <c r="K225" s="189"/>
      <c r="L225" s="194"/>
      <c r="M225" s="195"/>
      <c r="N225" s="196"/>
      <c r="O225" s="196"/>
      <c r="P225" s="197">
        <f>SUM(P226:P356)</f>
        <v>0</v>
      </c>
      <c r="Q225" s="196"/>
      <c r="R225" s="197">
        <f>SUM(R226:R356)</f>
        <v>24.090240000000001</v>
      </c>
      <c r="S225" s="196"/>
      <c r="T225" s="198">
        <f>SUM(T226:T356)</f>
        <v>0</v>
      </c>
      <c r="AR225" s="199" t="s">
        <v>87</v>
      </c>
      <c r="AT225" s="200" t="s">
        <v>78</v>
      </c>
      <c r="AU225" s="200" t="s">
        <v>87</v>
      </c>
      <c r="AY225" s="199" t="s">
        <v>154</v>
      </c>
      <c r="BK225" s="201">
        <f>SUM(BK226:BK356)</f>
        <v>0</v>
      </c>
    </row>
    <row r="226" spans="1:65" s="2" customFormat="1" ht="36" customHeight="1">
      <c r="A226" s="35"/>
      <c r="B226" s="36"/>
      <c r="C226" s="204" t="s">
        <v>267</v>
      </c>
      <c r="D226" s="204" t="s">
        <v>157</v>
      </c>
      <c r="E226" s="205" t="s">
        <v>268</v>
      </c>
      <c r="F226" s="206" t="s">
        <v>269</v>
      </c>
      <c r="G226" s="207" t="s">
        <v>179</v>
      </c>
      <c r="H226" s="208">
        <v>22</v>
      </c>
      <c r="I226" s="209"/>
      <c r="J226" s="210">
        <f>ROUND(I226*H226,2)</f>
        <v>0</v>
      </c>
      <c r="K226" s="206" t="s">
        <v>161</v>
      </c>
      <c r="L226" s="40"/>
      <c r="M226" s="211" t="s">
        <v>1</v>
      </c>
      <c r="N226" s="212" t="s">
        <v>44</v>
      </c>
      <c r="O226" s="72"/>
      <c r="P226" s="213">
        <f>O226*H226</f>
        <v>0</v>
      </c>
      <c r="Q226" s="213">
        <v>8.4999999999999995E-4</v>
      </c>
      <c r="R226" s="213">
        <f>Q226*H226</f>
        <v>1.8699999999999998E-2</v>
      </c>
      <c r="S226" s="213">
        <v>0</v>
      </c>
      <c r="T226" s="21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5" t="s">
        <v>162</v>
      </c>
      <c r="AT226" s="215" t="s">
        <v>157</v>
      </c>
      <c r="AU226" s="215" t="s">
        <v>89</v>
      </c>
      <c r="AY226" s="18" t="s">
        <v>154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8" t="s">
        <v>87</v>
      </c>
      <c r="BK226" s="216">
        <f>ROUND(I226*H226,2)</f>
        <v>0</v>
      </c>
      <c r="BL226" s="18" t="s">
        <v>162</v>
      </c>
      <c r="BM226" s="215" t="s">
        <v>270</v>
      </c>
    </row>
    <row r="227" spans="1:65" s="13" customFormat="1" ht="11.25">
      <c r="B227" s="217"/>
      <c r="C227" s="218"/>
      <c r="D227" s="219" t="s">
        <v>164</v>
      </c>
      <c r="E227" s="220" t="s">
        <v>1</v>
      </c>
      <c r="F227" s="221" t="s">
        <v>165</v>
      </c>
      <c r="G227" s="218"/>
      <c r="H227" s="220" t="s">
        <v>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164</v>
      </c>
      <c r="AU227" s="227" t="s">
        <v>89</v>
      </c>
      <c r="AV227" s="13" t="s">
        <v>87</v>
      </c>
      <c r="AW227" s="13" t="s">
        <v>34</v>
      </c>
      <c r="AX227" s="13" t="s">
        <v>79</v>
      </c>
      <c r="AY227" s="227" t="s">
        <v>154</v>
      </c>
    </row>
    <row r="228" spans="1:65" s="13" customFormat="1" ht="11.25">
      <c r="B228" s="217"/>
      <c r="C228" s="218"/>
      <c r="D228" s="219" t="s">
        <v>164</v>
      </c>
      <c r="E228" s="220" t="s">
        <v>1</v>
      </c>
      <c r="F228" s="221" t="s">
        <v>271</v>
      </c>
      <c r="G228" s="218"/>
      <c r="H228" s="220" t="s">
        <v>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164</v>
      </c>
      <c r="AU228" s="227" t="s">
        <v>89</v>
      </c>
      <c r="AV228" s="13" t="s">
        <v>87</v>
      </c>
      <c r="AW228" s="13" t="s">
        <v>34</v>
      </c>
      <c r="AX228" s="13" t="s">
        <v>79</v>
      </c>
      <c r="AY228" s="227" t="s">
        <v>154</v>
      </c>
    </row>
    <row r="229" spans="1:65" s="14" customFormat="1" ht="11.25">
      <c r="B229" s="228"/>
      <c r="C229" s="229"/>
      <c r="D229" s="219" t="s">
        <v>164</v>
      </c>
      <c r="E229" s="230" t="s">
        <v>1</v>
      </c>
      <c r="F229" s="231" t="s">
        <v>272</v>
      </c>
      <c r="G229" s="229"/>
      <c r="H229" s="232">
        <v>0.88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164</v>
      </c>
      <c r="AU229" s="238" t="s">
        <v>89</v>
      </c>
      <c r="AV229" s="14" t="s">
        <v>89</v>
      </c>
      <c r="AW229" s="14" t="s">
        <v>34</v>
      </c>
      <c r="AX229" s="14" t="s">
        <v>79</v>
      </c>
      <c r="AY229" s="238" t="s">
        <v>154</v>
      </c>
    </row>
    <row r="230" spans="1:65" s="13" customFormat="1" ht="11.25">
      <c r="B230" s="217"/>
      <c r="C230" s="218"/>
      <c r="D230" s="219" t="s">
        <v>164</v>
      </c>
      <c r="E230" s="220" t="s">
        <v>1</v>
      </c>
      <c r="F230" s="221" t="s">
        <v>211</v>
      </c>
      <c r="G230" s="218"/>
      <c r="H230" s="220" t="s">
        <v>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164</v>
      </c>
      <c r="AU230" s="227" t="s">
        <v>89</v>
      </c>
      <c r="AV230" s="13" t="s">
        <v>87</v>
      </c>
      <c r="AW230" s="13" t="s">
        <v>34</v>
      </c>
      <c r="AX230" s="13" t="s">
        <v>79</v>
      </c>
      <c r="AY230" s="227" t="s">
        <v>154</v>
      </c>
    </row>
    <row r="231" spans="1:65" s="14" customFormat="1" ht="11.25">
      <c r="B231" s="228"/>
      <c r="C231" s="229"/>
      <c r="D231" s="219" t="s">
        <v>164</v>
      </c>
      <c r="E231" s="230" t="s">
        <v>1</v>
      </c>
      <c r="F231" s="231" t="s">
        <v>273</v>
      </c>
      <c r="G231" s="229"/>
      <c r="H231" s="232">
        <v>0.39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164</v>
      </c>
      <c r="AU231" s="238" t="s">
        <v>89</v>
      </c>
      <c r="AV231" s="14" t="s">
        <v>89</v>
      </c>
      <c r="AW231" s="14" t="s">
        <v>34</v>
      </c>
      <c r="AX231" s="14" t="s">
        <v>79</v>
      </c>
      <c r="AY231" s="238" t="s">
        <v>154</v>
      </c>
    </row>
    <row r="232" spans="1:65" s="13" customFormat="1" ht="11.25">
      <c r="B232" s="217"/>
      <c r="C232" s="218"/>
      <c r="D232" s="219" t="s">
        <v>164</v>
      </c>
      <c r="E232" s="220" t="s">
        <v>1</v>
      </c>
      <c r="F232" s="221" t="s">
        <v>189</v>
      </c>
      <c r="G232" s="218"/>
      <c r="H232" s="220" t="s">
        <v>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164</v>
      </c>
      <c r="AU232" s="227" t="s">
        <v>89</v>
      </c>
      <c r="AV232" s="13" t="s">
        <v>87</v>
      </c>
      <c r="AW232" s="13" t="s">
        <v>34</v>
      </c>
      <c r="AX232" s="13" t="s">
        <v>79</v>
      </c>
      <c r="AY232" s="227" t="s">
        <v>154</v>
      </c>
    </row>
    <row r="233" spans="1:65" s="14" customFormat="1" ht="11.25">
      <c r="B233" s="228"/>
      <c r="C233" s="229"/>
      <c r="D233" s="219" t="s">
        <v>164</v>
      </c>
      <c r="E233" s="230" t="s">
        <v>1</v>
      </c>
      <c r="F233" s="231" t="s">
        <v>274</v>
      </c>
      <c r="G233" s="229"/>
      <c r="H233" s="232">
        <v>1.03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164</v>
      </c>
      <c r="AU233" s="238" t="s">
        <v>89</v>
      </c>
      <c r="AV233" s="14" t="s">
        <v>89</v>
      </c>
      <c r="AW233" s="14" t="s">
        <v>34</v>
      </c>
      <c r="AX233" s="14" t="s">
        <v>79</v>
      </c>
      <c r="AY233" s="238" t="s">
        <v>154</v>
      </c>
    </row>
    <row r="234" spans="1:65" s="13" customFormat="1" ht="11.25">
      <c r="B234" s="217"/>
      <c r="C234" s="218"/>
      <c r="D234" s="219" t="s">
        <v>164</v>
      </c>
      <c r="E234" s="220" t="s">
        <v>1</v>
      </c>
      <c r="F234" s="221" t="s">
        <v>213</v>
      </c>
      <c r="G234" s="218"/>
      <c r="H234" s="220" t="s">
        <v>1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164</v>
      </c>
      <c r="AU234" s="227" t="s">
        <v>89</v>
      </c>
      <c r="AV234" s="13" t="s">
        <v>87</v>
      </c>
      <c r="AW234" s="13" t="s">
        <v>34</v>
      </c>
      <c r="AX234" s="13" t="s">
        <v>79</v>
      </c>
      <c r="AY234" s="227" t="s">
        <v>154</v>
      </c>
    </row>
    <row r="235" spans="1:65" s="14" customFormat="1" ht="11.25">
      <c r="B235" s="228"/>
      <c r="C235" s="229"/>
      <c r="D235" s="219" t="s">
        <v>164</v>
      </c>
      <c r="E235" s="230" t="s">
        <v>1</v>
      </c>
      <c r="F235" s="231" t="s">
        <v>275</v>
      </c>
      <c r="G235" s="229"/>
      <c r="H235" s="232">
        <v>2.6549999999999998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164</v>
      </c>
      <c r="AU235" s="238" t="s">
        <v>89</v>
      </c>
      <c r="AV235" s="14" t="s">
        <v>89</v>
      </c>
      <c r="AW235" s="14" t="s">
        <v>34</v>
      </c>
      <c r="AX235" s="14" t="s">
        <v>79</v>
      </c>
      <c r="AY235" s="238" t="s">
        <v>154</v>
      </c>
    </row>
    <row r="236" spans="1:65" s="14" customFormat="1" ht="11.25">
      <c r="B236" s="228"/>
      <c r="C236" s="229"/>
      <c r="D236" s="219" t="s">
        <v>164</v>
      </c>
      <c r="E236" s="230" t="s">
        <v>1</v>
      </c>
      <c r="F236" s="231" t="s">
        <v>276</v>
      </c>
      <c r="G236" s="229"/>
      <c r="H236" s="232">
        <v>14.28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164</v>
      </c>
      <c r="AU236" s="238" t="s">
        <v>89</v>
      </c>
      <c r="AV236" s="14" t="s">
        <v>89</v>
      </c>
      <c r="AW236" s="14" t="s">
        <v>34</v>
      </c>
      <c r="AX236" s="14" t="s">
        <v>79</v>
      </c>
      <c r="AY236" s="238" t="s">
        <v>154</v>
      </c>
    </row>
    <row r="237" spans="1:65" s="14" customFormat="1" ht="11.25">
      <c r="B237" s="228"/>
      <c r="C237" s="229"/>
      <c r="D237" s="219" t="s">
        <v>164</v>
      </c>
      <c r="E237" s="230" t="s">
        <v>1</v>
      </c>
      <c r="F237" s="231" t="s">
        <v>277</v>
      </c>
      <c r="G237" s="229"/>
      <c r="H237" s="232">
        <v>2.7650000000000001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164</v>
      </c>
      <c r="AU237" s="238" t="s">
        <v>89</v>
      </c>
      <c r="AV237" s="14" t="s">
        <v>89</v>
      </c>
      <c r="AW237" s="14" t="s">
        <v>34</v>
      </c>
      <c r="AX237" s="14" t="s">
        <v>79</v>
      </c>
      <c r="AY237" s="238" t="s">
        <v>154</v>
      </c>
    </row>
    <row r="238" spans="1:65" s="15" customFormat="1" ht="11.25">
      <c r="B238" s="239"/>
      <c r="C238" s="240"/>
      <c r="D238" s="219" t="s">
        <v>164</v>
      </c>
      <c r="E238" s="241" t="s">
        <v>1</v>
      </c>
      <c r="F238" s="242" t="s">
        <v>172</v>
      </c>
      <c r="G238" s="240"/>
      <c r="H238" s="243">
        <v>22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AT238" s="249" t="s">
        <v>164</v>
      </c>
      <c r="AU238" s="249" t="s">
        <v>89</v>
      </c>
      <c r="AV238" s="15" t="s">
        <v>162</v>
      </c>
      <c r="AW238" s="15" t="s">
        <v>34</v>
      </c>
      <c r="AX238" s="15" t="s">
        <v>87</v>
      </c>
      <c r="AY238" s="249" t="s">
        <v>154</v>
      </c>
    </row>
    <row r="239" spans="1:65" s="2" customFormat="1" ht="36" customHeight="1">
      <c r="A239" s="35"/>
      <c r="B239" s="36"/>
      <c r="C239" s="204" t="s">
        <v>278</v>
      </c>
      <c r="D239" s="204" t="s">
        <v>157</v>
      </c>
      <c r="E239" s="205" t="s">
        <v>279</v>
      </c>
      <c r="F239" s="206" t="s">
        <v>280</v>
      </c>
      <c r="G239" s="207" t="s">
        <v>179</v>
      </c>
      <c r="H239" s="208">
        <v>130</v>
      </c>
      <c r="I239" s="209"/>
      <c r="J239" s="210">
        <f>ROUND(I239*H239,2)</f>
        <v>0</v>
      </c>
      <c r="K239" s="206" t="s">
        <v>161</v>
      </c>
      <c r="L239" s="40"/>
      <c r="M239" s="211" t="s">
        <v>1</v>
      </c>
      <c r="N239" s="212" t="s">
        <v>44</v>
      </c>
      <c r="O239" s="72"/>
      <c r="P239" s="213">
        <f>O239*H239</f>
        <v>0</v>
      </c>
      <c r="Q239" s="213">
        <v>6.4000000000000005E-4</v>
      </c>
      <c r="R239" s="213">
        <f>Q239*H239</f>
        <v>8.320000000000001E-2</v>
      </c>
      <c r="S239" s="213">
        <v>0</v>
      </c>
      <c r="T239" s="21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5" t="s">
        <v>162</v>
      </c>
      <c r="AT239" s="215" t="s">
        <v>157</v>
      </c>
      <c r="AU239" s="215" t="s">
        <v>89</v>
      </c>
      <c r="AY239" s="18" t="s">
        <v>154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8" t="s">
        <v>87</v>
      </c>
      <c r="BK239" s="216">
        <f>ROUND(I239*H239,2)</f>
        <v>0</v>
      </c>
      <c r="BL239" s="18" t="s">
        <v>162</v>
      </c>
      <c r="BM239" s="215" t="s">
        <v>281</v>
      </c>
    </row>
    <row r="240" spans="1:65" s="13" customFormat="1" ht="11.25">
      <c r="B240" s="217"/>
      <c r="C240" s="218"/>
      <c r="D240" s="219" t="s">
        <v>164</v>
      </c>
      <c r="E240" s="220" t="s">
        <v>1</v>
      </c>
      <c r="F240" s="221" t="s">
        <v>282</v>
      </c>
      <c r="G240" s="218"/>
      <c r="H240" s="220" t="s">
        <v>1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164</v>
      </c>
      <c r="AU240" s="227" t="s">
        <v>89</v>
      </c>
      <c r="AV240" s="13" t="s">
        <v>87</v>
      </c>
      <c r="AW240" s="13" t="s">
        <v>34</v>
      </c>
      <c r="AX240" s="13" t="s">
        <v>79</v>
      </c>
      <c r="AY240" s="227" t="s">
        <v>154</v>
      </c>
    </row>
    <row r="241" spans="1:65" s="14" customFormat="1" ht="11.25">
      <c r="B241" s="228"/>
      <c r="C241" s="229"/>
      <c r="D241" s="219" t="s">
        <v>164</v>
      </c>
      <c r="E241" s="230" t="s">
        <v>1</v>
      </c>
      <c r="F241" s="231" t="s">
        <v>283</v>
      </c>
      <c r="G241" s="229"/>
      <c r="H241" s="232">
        <v>3.96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164</v>
      </c>
      <c r="AU241" s="238" t="s">
        <v>89</v>
      </c>
      <c r="AV241" s="14" t="s">
        <v>89</v>
      </c>
      <c r="AW241" s="14" t="s">
        <v>34</v>
      </c>
      <c r="AX241" s="14" t="s">
        <v>79</v>
      </c>
      <c r="AY241" s="238" t="s">
        <v>154</v>
      </c>
    </row>
    <row r="242" spans="1:65" s="14" customFormat="1" ht="11.25">
      <c r="B242" s="228"/>
      <c r="C242" s="229"/>
      <c r="D242" s="219" t="s">
        <v>164</v>
      </c>
      <c r="E242" s="230" t="s">
        <v>1</v>
      </c>
      <c r="F242" s="231" t="s">
        <v>284</v>
      </c>
      <c r="G242" s="229"/>
      <c r="H242" s="232">
        <v>5.91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164</v>
      </c>
      <c r="AU242" s="238" t="s">
        <v>89</v>
      </c>
      <c r="AV242" s="14" t="s">
        <v>89</v>
      </c>
      <c r="AW242" s="14" t="s">
        <v>34</v>
      </c>
      <c r="AX242" s="14" t="s">
        <v>79</v>
      </c>
      <c r="AY242" s="238" t="s">
        <v>154</v>
      </c>
    </row>
    <row r="243" spans="1:65" s="14" customFormat="1" ht="11.25">
      <c r="B243" s="228"/>
      <c r="C243" s="229"/>
      <c r="D243" s="219" t="s">
        <v>164</v>
      </c>
      <c r="E243" s="230" t="s">
        <v>1</v>
      </c>
      <c r="F243" s="231" t="s">
        <v>284</v>
      </c>
      <c r="G243" s="229"/>
      <c r="H243" s="232">
        <v>5.91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164</v>
      </c>
      <c r="AU243" s="238" t="s">
        <v>89</v>
      </c>
      <c r="AV243" s="14" t="s">
        <v>89</v>
      </c>
      <c r="AW243" s="14" t="s">
        <v>34</v>
      </c>
      <c r="AX243" s="14" t="s">
        <v>79</v>
      </c>
      <c r="AY243" s="238" t="s">
        <v>154</v>
      </c>
    </row>
    <row r="244" spans="1:65" s="13" customFormat="1" ht="11.25">
      <c r="B244" s="217"/>
      <c r="C244" s="218"/>
      <c r="D244" s="219" t="s">
        <v>164</v>
      </c>
      <c r="E244" s="220" t="s">
        <v>1</v>
      </c>
      <c r="F244" s="221" t="s">
        <v>285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164</v>
      </c>
      <c r="AU244" s="227" t="s">
        <v>89</v>
      </c>
      <c r="AV244" s="13" t="s">
        <v>87</v>
      </c>
      <c r="AW244" s="13" t="s">
        <v>34</v>
      </c>
      <c r="AX244" s="13" t="s">
        <v>79</v>
      </c>
      <c r="AY244" s="227" t="s">
        <v>154</v>
      </c>
    </row>
    <row r="245" spans="1:65" s="14" customFormat="1" ht="11.25">
      <c r="B245" s="228"/>
      <c r="C245" s="229"/>
      <c r="D245" s="219" t="s">
        <v>164</v>
      </c>
      <c r="E245" s="230" t="s">
        <v>1</v>
      </c>
      <c r="F245" s="231" t="s">
        <v>286</v>
      </c>
      <c r="G245" s="229"/>
      <c r="H245" s="232">
        <v>8.67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164</v>
      </c>
      <c r="AU245" s="238" t="s">
        <v>89</v>
      </c>
      <c r="AV245" s="14" t="s">
        <v>89</v>
      </c>
      <c r="AW245" s="14" t="s">
        <v>34</v>
      </c>
      <c r="AX245" s="14" t="s">
        <v>79</v>
      </c>
      <c r="AY245" s="238" t="s">
        <v>154</v>
      </c>
    </row>
    <row r="246" spans="1:65" s="14" customFormat="1" ht="11.25">
      <c r="B246" s="228"/>
      <c r="C246" s="229"/>
      <c r="D246" s="219" t="s">
        <v>164</v>
      </c>
      <c r="E246" s="230" t="s">
        <v>1</v>
      </c>
      <c r="F246" s="231" t="s">
        <v>287</v>
      </c>
      <c r="G246" s="229"/>
      <c r="H246" s="232">
        <v>3.39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164</v>
      </c>
      <c r="AU246" s="238" t="s">
        <v>89</v>
      </c>
      <c r="AV246" s="14" t="s">
        <v>89</v>
      </c>
      <c r="AW246" s="14" t="s">
        <v>34</v>
      </c>
      <c r="AX246" s="14" t="s">
        <v>79</v>
      </c>
      <c r="AY246" s="238" t="s">
        <v>154</v>
      </c>
    </row>
    <row r="247" spans="1:65" s="14" customFormat="1" ht="11.25">
      <c r="B247" s="228"/>
      <c r="C247" s="229"/>
      <c r="D247" s="219" t="s">
        <v>164</v>
      </c>
      <c r="E247" s="230" t="s">
        <v>1</v>
      </c>
      <c r="F247" s="231" t="s">
        <v>288</v>
      </c>
      <c r="G247" s="229"/>
      <c r="H247" s="232">
        <v>3.16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164</v>
      </c>
      <c r="AU247" s="238" t="s">
        <v>89</v>
      </c>
      <c r="AV247" s="14" t="s">
        <v>89</v>
      </c>
      <c r="AW247" s="14" t="s">
        <v>34</v>
      </c>
      <c r="AX247" s="14" t="s">
        <v>79</v>
      </c>
      <c r="AY247" s="238" t="s">
        <v>154</v>
      </c>
    </row>
    <row r="248" spans="1:65" s="16" customFormat="1" ht="11.25">
      <c r="B248" s="260"/>
      <c r="C248" s="261"/>
      <c r="D248" s="219" t="s">
        <v>164</v>
      </c>
      <c r="E248" s="262" t="s">
        <v>1</v>
      </c>
      <c r="F248" s="263" t="s">
        <v>289</v>
      </c>
      <c r="G248" s="261"/>
      <c r="H248" s="264">
        <v>31</v>
      </c>
      <c r="I248" s="265"/>
      <c r="J248" s="261"/>
      <c r="K248" s="261"/>
      <c r="L248" s="266"/>
      <c r="M248" s="267"/>
      <c r="N248" s="268"/>
      <c r="O248" s="268"/>
      <c r="P248" s="268"/>
      <c r="Q248" s="268"/>
      <c r="R248" s="268"/>
      <c r="S248" s="268"/>
      <c r="T248" s="269"/>
      <c r="AT248" s="270" t="s">
        <v>164</v>
      </c>
      <c r="AU248" s="270" t="s">
        <v>89</v>
      </c>
      <c r="AV248" s="16" t="s">
        <v>155</v>
      </c>
      <c r="AW248" s="16" t="s">
        <v>34</v>
      </c>
      <c r="AX248" s="16" t="s">
        <v>79</v>
      </c>
      <c r="AY248" s="270" t="s">
        <v>154</v>
      </c>
    </row>
    <row r="249" spans="1:65" s="13" customFormat="1" ht="11.25">
      <c r="B249" s="217"/>
      <c r="C249" s="218"/>
      <c r="D249" s="219" t="s">
        <v>164</v>
      </c>
      <c r="E249" s="220" t="s">
        <v>1</v>
      </c>
      <c r="F249" s="221" t="s">
        <v>290</v>
      </c>
      <c r="G249" s="218"/>
      <c r="H249" s="220" t="s">
        <v>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164</v>
      </c>
      <c r="AU249" s="227" t="s">
        <v>89</v>
      </c>
      <c r="AV249" s="13" t="s">
        <v>87</v>
      </c>
      <c r="AW249" s="13" t="s">
        <v>34</v>
      </c>
      <c r="AX249" s="13" t="s">
        <v>79</v>
      </c>
      <c r="AY249" s="227" t="s">
        <v>154</v>
      </c>
    </row>
    <row r="250" spans="1:65" s="14" customFormat="1" ht="11.25">
      <c r="B250" s="228"/>
      <c r="C250" s="229"/>
      <c r="D250" s="219" t="s">
        <v>164</v>
      </c>
      <c r="E250" s="230" t="s">
        <v>1</v>
      </c>
      <c r="F250" s="231" t="s">
        <v>291</v>
      </c>
      <c r="G250" s="229"/>
      <c r="H250" s="232">
        <v>97.35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164</v>
      </c>
      <c r="AU250" s="238" t="s">
        <v>89</v>
      </c>
      <c r="AV250" s="14" t="s">
        <v>89</v>
      </c>
      <c r="AW250" s="14" t="s">
        <v>34</v>
      </c>
      <c r="AX250" s="14" t="s">
        <v>79</v>
      </c>
      <c r="AY250" s="238" t="s">
        <v>154</v>
      </c>
    </row>
    <row r="251" spans="1:65" s="14" customFormat="1" ht="11.25">
      <c r="B251" s="228"/>
      <c r="C251" s="229"/>
      <c r="D251" s="219" t="s">
        <v>164</v>
      </c>
      <c r="E251" s="230" t="s">
        <v>1</v>
      </c>
      <c r="F251" s="231" t="s">
        <v>292</v>
      </c>
      <c r="G251" s="229"/>
      <c r="H251" s="232">
        <v>1.65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164</v>
      </c>
      <c r="AU251" s="238" t="s">
        <v>89</v>
      </c>
      <c r="AV251" s="14" t="s">
        <v>89</v>
      </c>
      <c r="AW251" s="14" t="s">
        <v>34</v>
      </c>
      <c r="AX251" s="14" t="s">
        <v>79</v>
      </c>
      <c r="AY251" s="238" t="s">
        <v>154</v>
      </c>
    </row>
    <row r="252" spans="1:65" s="15" customFormat="1" ht="11.25">
      <c r="B252" s="239"/>
      <c r="C252" s="240"/>
      <c r="D252" s="219" t="s">
        <v>164</v>
      </c>
      <c r="E252" s="241" t="s">
        <v>1</v>
      </c>
      <c r="F252" s="242" t="s">
        <v>172</v>
      </c>
      <c r="G252" s="240"/>
      <c r="H252" s="243">
        <v>130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164</v>
      </c>
      <c r="AU252" s="249" t="s">
        <v>89</v>
      </c>
      <c r="AV252" s="15" t="s">
        <v>162</v>
      </c>
      <c r="AW252" s="15" t="s">
        <v>34</v>
      </c>
      <c r="AX252" s="15" t="s">
        <v>87</v>
      </c>
      <c r="AY252" s="249" t="s">
        <v>154</v>
      </c>
    </row>
    <row r="253" spans="1:65" s="2" customFormat="1" ht="48" customHeight="1">
      <c r="A253" s="35"/>
      <c r="B253" s="36"/>
      <c r="C253" s="204" t="s">
        <v>8</v>
      </c>
      <c r="D253" s="204" t="s">
        <v>157</v>
      </c>
      <c r="E253" s="205" t="s">
        <v>293</v>
      </c>
      <c r="F253" s="206" t="s">
        <v>294</v>
      </c>
      <c r="G253" s="207" t="s">
        <v>179</v>
      </c>
      <c r="H253" s="208">
        <v>53</v>
      </c>
      <c r="I253" s="209"/>
      <c r="J253" s="210">
        <f>ROUND(I253*H253,2)</f>
        <v>0</v>
      </c>
      <c r="K253" s="206" t="s">
        <v>161</v>
      </c>
      <c r="L253" s="40"/>
      <c r="M253" s="211" t="s">
        <v>1</v>
      </c>
      <c r="N253" s="212" t="s">
        <v>44</v>
      </c>
      <c r="O253" s="72"/>
      <c r="P253" s="213">
        <f>O253*H253</f>
        <v>0</v>
      </c>
      <c r="Q253" s="213">
        <v>2.47E-2</v>
      </c>
      <c r="R253" s="213">
        <f>Q253*H253</f>
        <v>1.3090999999999999</v>
      </c>
      <c r="S253" s="213">
        <v>0</v>
      </c>
      <c r="T253" s="21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5" t="s">
        <v>162</v>
      </c>
      <c r="AT253" s="215" t="s">
        <v>157</v>
      </c>
      <c r="AU253" s="215" t="s">
        <v>89</v>
      </c>
      <c r="AY253" s="18" t="s">
        <v>154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8" t="s">
        <v>87</v>
      </c>
      <c r="BK253" s="216">
        <f>ROUND(I253*H253,2)</f>
        <v>0</v>
      </c>
      <c r="BL253" s="18" t="s">
        <v>162</v>
      </c>
      <c r="BM253" s="215" t="s">
        <v>295</v>
      </c>
    </row>
    <row r="254" spans="1:65" s="13" customFormat="1" ht="11.25">
      <c r="B254" s="217"/>
      <c r="C254" s="218"/>
      <c r="D254" s="219" t="s">
        <v>164</v>
      </c>
      <c r="E254" s="220" t="s">
        <v>1</v>
      </c>
      <c r="F254" s="221" t="s">
        <v>296</v>
      </c>
      <c r="G254" s="218"/>
      <c r="H254" s="220" t="s">
        <v>1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164</v>
      </c>
      <c r="AU254" s="227" t="s">
        <v>89</v>
      </c>
      <c r="AV254" s="13" t="s">
        <v>87</v>
      </c>
      <c r="AW254" s="13" t="s">
        <v>34</v>
      </c>
      <c r="AX254" s="13" t="s">
        <v>79</v>
      </c>
      <c r="AY254" s="227" t="s">
        <v>154</v>
      </c>
    </row>
    <row r="255" spans="1:65" s="13" customFormat="1" ht="11.25">
      <c r="B255" s="217"/>
      <c r="C255" s="218"/>
      <c r="D255" s="219" t="s">
        <v>164</v>
      </c>
      <c r="E255" s="220" t="s">
        <v>1</v>
      </c>
      <c r="F255" s="221" t="s">
        <v>297</v>
      </c>
      <c r="G255" s="218"/>
      <c r="H255" s="220" t="s">
        <v>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164</v>
      </c>
      <c r="AU255" s="227" t="s">
        <v>89</v>
      </c>
      <c r="AV255" s="13" t="s">
        <v>87</v>
      </c>
      <c r="AW255" s="13" t="s">
        <v>34</v>
      </c>
      <c r="AX255" s="13" t="s">
        <v>79</v>
      </c>
      <c r="AY255" s="227" t="s">
        <v>154</v>
      </c>
    </row>
    <row r="256" spans="1:65" s="14" customFormat="1" ht="11.25">
      <c r="B256" s="228"/>
      <c r="C256" s="229"/>
      <c r="D256" s="219" t="s">
        <v>164</v>
      </c>
      <c r="E256" s="230" t="s">
        <v>1</v>
      </c>
      <c r="F256" s="231" t="s">
        <v>298</v>
      </c>
      <c r="G256" s="229"/>
      <c r="H256" s="232">
        <v>53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164</v>
      </c>
      <c r="AU256" s="238" t="s">
        <v>89</v>
      </c>
      <c r="AV256" s="14" t="s">
        <v>89</v>
      </c>
      <c r="AW256" s="14" t="s">
        <v>34</v>
      </c>
      <c r="AX256" s="14" t="s">
        <v>87</v>
      </c>
      <c r="AY256" s="238" t="s">
        <v>154</v>
      </c>
    </row>
    <row r="257" spans="1:65" s="2" customFormat="1" ht="36" customHeight="1">
      <c r="A257" s="35"/>
      <c r="B257" s="36"/>
      <c r="C257" s="204" t="s">
        <v>299</v>
      </c>
      <c r="D257" s="204" t="s">
        <v>157</v>
      </c>
      <c r="E257" s="205" t="s">
        <v>300</v>
      </c>
      <c r="F257" s="206" t="s">
        <v>301</v>
      </c>
      <c r="G257" s="207" t="s">
        <v>179</v>
      </c>
      <c r="H257" s="208">
        <v>106</v>
      </c>
      <c r="I257" s="209"/>
      <c r="J257" s="210">
        <f>ROUND(I257*H257,2)</f>
        <v>0</v>
      </c>
      <c r="K257" s="206" t="s">
        <v>161</v>
      </c>
      <c r="L257" s="40"/>
      <c r="M257" s="211" t="s">
        <v>1</v>
      </c>
      <c r="N257" s="212" t="s">
        <v>44</v>
      </c>
      <c r="O257" s="72"/>
      <c r="P257" s="213">
        <f>O257*H257</f>
        <v>0</v>
      </c>
      <c r="Q257" s="213">
        <v>1.0500000000000001E-2</v>
      </c>
      <c r="R257" s="213">
        <f>Q257*H257</f>
        <v>1.113</v>
      </c>
      <c r="S257" s="213">
        <v>0</v>
      </c>
      <c r="T257" s="21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5" t="s">
        <v>162</v>
      </c>
      <c r="AT257" s="215" t="s">
        <v>157</v>
      </c>
      <c r="AU257" s="215" t="s">
        <v>89</v>
      </c>
      <c r="AY257" s="18" t="s">
        <v>154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8" t="s">
        <v>87</v>
      </c>
      <c r="BK257" s="216">
        <f>ROUND(I257*H257,2)</f>
        <v>0</v>
      </c>
      <c r="BL257" s="18" t="s">
        <v>162</v>
      </c>
      <c r="BM257" s="215" t="s">
        <v>302</v>
      </c>
    </row>
    <row r="258" spans="1:65" s="13" customFormat="1" ht="11.25">
      <c r="B258" s="217"/>
      <c r="C258" s="218"/>
      <c r="D258" s="219" t="s">
        <v>164</v>
      </c>
      <c r="E258" s="220" t="s">
        <v>1</v>
      </c>
      <c r="F258" s="221" t="s">
        <v>303</v>
      </c>
      <c r="G258" s="218"/>
      <c r="H258" s="220" t="s">
        <v>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164</v>
      </c>
      <c r="AU258" s="227" t="s">
        <v>89</v>
      </c>
      <c r="AV258" s="13" t="s">
        <v>87</v>
      </c>
      <c r="AW258" s="13" t="s">
        <v>34</v>
      </c>
      <c r="AX258" s="13" t="s">
        <v>79</v>
      </c>
      <c r="AY258" s="227" t="s">
        <v>154</v>
      </c>
    </row>
    <row r="259" spans="1:65" s="13" customFormat="1" ht="11.25">
      <c r="B259" s="217"/>
      <c r="C259" s="218"/>
      <c r="D259" s="219" t="s">
        <v>164</v>
      </c>
      <c r="E259" s="220" t="s">
        <v>1</v>
      </c>
      <c r="F259" s="221" t="s">
        <v>304</v>
      </c>
      <c r="G259" s="218"/>
      <c r="H259" s="220" t="s">
        <v>1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164</v>
      </c>
      <c r="AU259" s="227" t="s">
        <v>89</v>
      </c>
      <c r="AV259" s="13" t="s">
        <v>87</v>
      </c>
      <c r="AW259" s="13" t="s">
        <v>34</v>
      </c>
      <c r="AX259" s="13" t="s">
        <v>79</v>
      </c>
      <c r="AY259" s="227" t="s">
        <v>154</v>
      </c>
    </row>
    <row r="260" spans="1:65" s="14" customFormat="1" ht="11.25">
      <c r="B260" s="228"/>
      <c r="C260" s="229"/>
      <c r="D260" s="219" t="s">
        <v>164</v>
      </c>
      <c r="E260" s="230" t="s">
        <v>1</v>
      </c>
      <c r="F260" s="231" t="s">
        <v>305</v>
      </c>
      <c r="G260" s="229"/>
      <c r="H260" s="232">
        <v>106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164</v>
      </c>
      <c r="AU260" s="238" t="s">
        <v>89</v>
      </c>
      <c r="AV260" s="14" t="s">
        <v>89</v>
      </c>
      <c r="AW260" s="14" t="s">
        <v>34</v>
      </c>
      <c r="AX260" s="14" t="s">
        <v>87</v>
      </c>
      <c r="AY260" s="238" t="s">
        <v>154</v>
      </c>
    </row>
    <row r="261" spans="1:65" s="2" customFormat="1" ht="48" customHeight="1">
      <c r="A261" s="35"/>
      <c r="B261" s="36"/>
      <c r="C261" s="204" t="s">
        <v>306</v>
      </c>
      <c r="D261" s="204" t="s">
        <v>157</v>
      </c>
      <c r="E261" s="205" t="s">
        <v>307</v>
      </c>
      <c r="F261" s="206" t="s">
        <v>308</v>
      </c>
      <c r="G261" s="207" t="s">
        <v>179</v>
      </c>
      <c r="H261" s="208">
        <v>688</v>
      </c>
      <c r="I261" s="209"/>
      <c r="J261" s="210">
        <f>ROUND(I261*H261,2)</f>
        <v>0</v>
      </c>
      <c r="K261" s="206" t="s">
        <v>161</v>
      </c>
      <c r="L261" s="40"/>
      <c r="M261" s="211" t="s">
        <v>1</v>
      </c>
      <c r="N261" s="212" t="s">
        <v>44</v>
      </c>
      <c r="O261" s="72"/>
      <c r="P261" s="213">
        <f>O261*H261</f>
        <v>0</v>
      </c>
      <c r="Q261" s="213">
        <v>1.8380000000000001E-2</v>
      </c>
      <c r="R261" s="213">
        <f>Q261*H261</f>
        <v>12.645440000000001</v>
      </c>
      <c r="S261" s="213">
        <v>0</v>
      </c>
      <c r="T261" s="21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5" t="s">
        <v>162</v>
      </c>
      <c r="AT261" s="215" t="s">
        <v>157</v>
      </c>
      <c r="AU261" s="215" t="s">
        <v>89</v>
      </c>
      <c r="AY261" s="18" t="s">
        <v>154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8" t="s">
        <v>87</v>
      </c>
      <c r="BK261" s="216">
        <f>ROUND(I261*H261,2)</f>
        <v>0</v>
      </c>
      <c r="BL261" s="18" t="s">
        <v>162</v>
      </c>
      <c r="BM261" s="215" t="s">
        <v>309</v>
      </c>
    </row>
    <row r="262" spans="1:65" s="13" customFormat="1" ht="11.25">
      <c r="B262" s="217"/>
      <c r="C262" s="218"/>
      <c r="D262" s="219" t="s">
        <v>164</v>
      </c>
      <c r="E262" s="220" t="s">
        <v>1</v>
      </c>
      <c r="F262" s="221" t="s">
        <v>310</v>
      </c>
      <c r="G262" s="218"/>
      <c r="H262" s="220" t="s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164</v>
      </c>
      <c r="AU262" s="227" t="s">
        <v>89</v>
      </c>
      <c r="AV262" s="13" t="s">
        <v>87</v>
      </c>
      <c r="AW262" s="13" t="s">
        <v>34</v>
      </c>
      <c r="AX262" s="13" t="s">
        <v>79</v>
      </c>
      <c r="AY262" s="227" t="s">
        <v>154</v>
      </c>
    </row>
    <row r="263" spans="1:65" s="13" customFormat="1" ht="11.25">
      <c r="B263" s="217"/>
      <c r="C263" s="218"/>
      <c r="D263" s="219" t="s">
        <v>164</v>
      </c>
      <c r="E263" s="220" t="s">
        <v>1</v>
      </c>
      <c r="F263" s="221" t="s">
        <v>311</v>
      </c>
      <c r="G263" s="218"/>
      <c r="H263" s="220" t="s">
        <v>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164</v>
      </c>
      <c r="AU263" s="227" t="s">
        <v>89</v>
      </c>
      <c r="AV263" s="13" t="s">
        <v>87</v>
      </c>
      <c r="AW263" s="13" t="s">
        <v>34</v>
      </c>
      <c r="AX263" s="13" t="s">
        <v>79</v>
      </c>
      <c r="AY263" s="227" t="s">
        <v>154</v>
      </c>
    </row>
    <row r="264" spans="1:65" s="14" customFormat="1" ht="11.25">
      <c r="B264" s="228"/>
      <c r="C264" s="229"/>
      <c r="D264" s="219" t="s">
        <v>164</v>
      </c>
      <c r="E264" s="230" t="s">
        <v>1</v>
      </c>
      <c r="F264" s="231" t="s">
        <v>312</v>
      </c>
      <c r="G264" s="229"/>
      <c r="H264" s="232">
        <v>17.52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164</v>
      </c>
      <c r="AU264" s="238" t="s">
        <v>89</v>
      </c>
      <c r="AV264" s="14" t="s">
        <v>89</v>
      </c>
      <c r="AW264" s="14" t="s">
        <v>34</v>
      </c>
      <c r="AX264" s="14" t="s">
        <v>79</v>
      </c>
      <c r="AY264" s="238" t="s">
        <v>154</v>
      </c>
    </row>
    <row r="265" spans="1:65" s="14" customFormat="1" ht="11.25">
      <c r="B265" s="228"/>
      <c r="C265" s="229"/>
      <c r="D265" s="219" t="s">
        <v>164</v>
      </c>
      <c r="E265" s="230" t="s">
        <v>1</v>
      </c>
      <c r="F265" s="231" t="s">
        <v>313</v>
      </c>
      <c r="G265" s="229"/>
      <c r="H265" s="232">
        <v>1.64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164</v>
      </c>
      <c r="AU265" s="238" t="s">
        <v>89</v>
      </c>
      <c r="AV265" s="14" t="s">
        <v>89</v>
      </c>
      <c r="AW265" s="14" t="s">
        <v>34</v>
      </c>
      <c r="AX265" s="14" t="s">
        <v>79</v>
      </c>
      <c r="AY265" s="238" t="s">
        <v>154</v>
      </c>
    </row>
    <row r="266" spans="1:65" s="14" customFormat="1" ht="11.25">
      <c r="B266" s="228"/>
      <c r="C266" s="229"/>
      <c r="D266" s="219" t="s">
        <v>164</v>
      </c>
      <c r="E266" s="230" t="s">
        <v>1</v>
      </c>
      <c r="F266" s="231" t="s">
        <v>314</v>
      </c>
      <c r="G266" s="229"/>
      <c r="H266" s="232">
        <v>0.84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164</v>
      </c>
      <c r="AU266" s="238" t="s">
        <v>89</v>
      </c>
      <c r="AV266" s="14" t="s">
        <v>89</v>
      </c>
      <c r="AW266" s="14" t="s">
        <v>34</v>
      </c>
      <c r="AX266" s="14" t="s">
        <v>79</v>
      </c>
      <c r="AY266" s="238" t="s">
        <v>154</v>
      </c>
    </row>
    <row r="267" spans="1:65" s="13" customFormat="1" ht="11.25">
      <c r="B267" s="217"/>
      <c r="C267" s="218"/>
      <c r="D267" s="219" t="s">
        <v>164</v>
      </c>
      <c r="E267" s="220" t="s">
        <v>1</v>
      </c>
      <c r="F267" s="221" t="s">
        <v>315</v>
      </c>
      <c r="G267" s="218"/>
      <c r="H267" s="220" t="s">
        <v>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164</v>
      </c>
      <c r="AU267" s="227" t="s">
        <v>89</v>
      </c>
      <c r="AV267" s="13" t="s">
        <v>87</v>
      </c>
      <c r="AW267" s="13" t="s">
        <v>34</v>
      </c>
      <c r="AX267" s="13" t="s">
        <v>79</v>
      </c>
      <c r="AY267" s="227" t="s">
        <v>154</v>
      </c>
    </row>
    <row r="268" spans="1:65" s="14" customFormat="1" ht="11.25">
      <c r="B268" s="228"/>
      <c r="C268" s="229"/>
      <c r="D268" s="219" t="s">
        <v>164</v>
      </c>
      <c r="E268" s="230" t="s">
        <v>1</v>
      </c>
      <c r="F268" s="231" t="s">
        <v>316</v>
      </c>
      <c r="G268" s="229"/>
      <c r="H268" s="232">
        <v>13.3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164</v>
      </c>
      <c r="AU268" s="238" t="s">
        <v>89</v>
      </c>
      <c r="AV268" s="14" t="s">
        <v>89</v>
      </c>
      <c r="AW268" s="14" t="s">
        <v>34</v>
      </c>
      <c r="AX268" s="14" t="s">
        <v>79</v>
      </c>
      <c r="AY268" s="238" t="s">
        <v>154</v>
      </c>
    </row>
    <row r="269" spans="1:65" s="13" customFormat="1" ht="11.25">
      <c r="B269" s="217"/>
      <c r="C269" s="218"/>
      <c r="D269" s="219" t="s">
        <v>164</v>
      </c>
      <c r="E269" s="220" t="s">
        <v>1</v>
      </c>
      <c r="F269" s="221" t="s">
        <v>317</v>
      </c>
      <c r="G269" s="218"/>
      <c r="H269" s="220" t="s">
        <v>1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164</v>
      </c>
      <c r="AU269" s="227" t="s">
        <v>89</v>
      </c>
      <c r="AV269" s="13" t="s">
        <v>87</v>
      </c>
      <c r="AW269" s="13" t="s">
        <v>34</v>
      </c>
      <c r="AX269" s="13" t="s">
        <v>79</v>
      </c>
      <c r="AY269" s="227" t="s">
        <v>154</v>
      </c>
    </row>
    <row r="270" spans="1:65" s="14" customFormat="1" ht="11.25">
      <c r="B270" s="228"/>
      <c r="C270" s="229"/>
      <c r="D270" s="219" t="s">
        <v>164</v>
      </c>
      <c r="E270" s="230" t="s">
        <v>1</v>
      </c>
      <c r="F270" s="231" t="s">
        <v>318</v>
      </c>
      <c r="G270" s="229"/>
      <c r="H270" s="232">
        <v>690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164</v>
      </c>
      <c r="AU270" s="238" t="s">
        <v>89</v>
      </c>
      <c r="AV270" s="14" t="s">
        <v>89</v>
      </c>
      <c r="AW270" s="14" t="s">
        <v>34</v>
      </c>
      <c r="AX270" s="14" t="s">
        <v>79</v>
      </c>
      <c r="AY270" s="238" t="s">
        <v>154</v>
      </c>
    </row>
    <row r="271" spans="1:65" s="13" customFormat="1" ht="11.25">
      <c r="B271" s="217"/>
      <c r="C271" s="218"/>
      <c r="D271" s="219" t="s">
        <v>164</v>
      </c>
      <c r="E271" s="220" t="s">
        <v>1</v>
      </c>
      <c r="F271" s="221" t="s">
        <v>319</v>
      </c>
      <c r="G271" s="218"/>
      <c r="H271" s="220" t="s">
        <v>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164</v>
      </c>
      <c r="AU271" s="227" t="s">
        <v>89</v>
      </c>
      <c r="AV271" s="13" t="s">
        <v>87</v>
      </c>
      <c r="AW271" s="13" t="s">
        <v>34</v>
      </c>
      <c r="AX271" s="13" t="s">
        <v>79</v>
      </c>
      <c r="AY271" s="227" t="s">
        <v>154</v>
      </c>
    </row>
    <row r="272" spans="1:65" s="14" customFormat="1" ht="11.25">
      <c r="B272" s="228"/>
      <c r="C272" s="229"/>
      <c r="D272" s="219" t="s">
        <v>164</v>
      </c>
      <c r="E272" s="230" t="s">
        <v>1</v>
      </c>
      <c r="F272" s="231" t="s">
        <v>320</v>
      </c>
      <c r="G272" s="229"/>
      <c r="H272" s="232">
        <v>-10.199999999999999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164</v>
      </c>
      <c r="AU272" s="238" t="s">
        <v>89</v>
      </c>
      <c r="AV272" s="14" t="s">
        <v>89</v>
      </c>
      <c r="AW272" s="14" t="s">
        <v>34</v>
      </c>
      <c r="AX272" s="14" t="s">
        <v>79</v>
      </c>
      <c r="AY272" s="238" t="s">
        <v>154</v>
      </c>
    </row>
    <row r="273" spans="1:65" s="14" customFormat="1" ht="11.25">
      <c r="B273" s="228"/>
      <c r="C273" s="229"/>
      <c r="D273" s="219" t="s">
        <v>164</v>
      </c>
      <c r="E273" s="230" t="s">
        <v>1</v>
      </c>
      <c r="F273" s="231" t="s">
        <v>321</v>
      </c>
      <c r="G273" s="229"/>
      <c r="H273" s="232">
        <v>-8.6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164</v>
      </c>
      <c r="AU273" s="238" t="s">
        <v>89</v>
      </c>
      <c r="AV273" s="14" t="s">
        <v>89</v>
      </c>
      <c r="AW273" s="14" t="s">
        <v>34</v>
      </c>
      <c r="AX273" s="14" t="s">
        <v>79</v>
      </c>
      <c r="AY273" s="238" t="s">
        <v>154</v>
      </c>
    </row>
    <row r="274" spans="1:65" s="14" customFormat="1" ht="11.25">
      <c r="B274" s="228"/>
      <c r="C274" s="229"/>
      <c r="D274" s="219" t="s">
        <v>164</v>
      </c>
      <c r="E274" s="230" t="s">
        <v>1</v>
      </c>
      <c r="F274" s="231" t="s">
        <v>322</v>
      </c>
      <c r="G274" s="229"/>
      <c r="H274" s="232">
        <v>-4.8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164</v>
      </c>
      <c r="AU274" s="238" t="s">
        <v>89</v>
      </c>
      <c r="AV274" s="14" t="s">
        <v>89</v>
      </c>
      <c r="AW274" s="14" t="s">
        <v>34</v>
      </c>
      <c r="AX274" s="14" t="s">
        <v>79</v>
      </c>
      <c r="AY274" s="238" t="s">
        <v>154</v>
      </c>
    </row>
    <row r="275" spans="1:65" s="14" customFormat="1" ht="11.25">
      <c r="B275" s="228"/>
      <c r="C275" s="229"/>
      <c r="D275" s="219" t="s">
        <v>164</v>
      </c>
      <c r="E275" s="230" t="s">
        <v>1</v>
      </c>
      <c r="F275" s="231" t="s">
        <v>323</v>
      </c>
      <c r="G275" s="229"/>
      <c r="H275" s="232">
        <v>-8.8000000000000007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164</v>
      </c>
      <c r="AU275" s="238" t="s">
        <v>89</v>
      </c>
      <c r="AV275" s="14" t="s">
        <v>89</v>
      </c>
      <c r="AW275" s="14" t="s">
        <v>34</v>
      </c>
      <c r="AX275" s="14" t="s">
        <v>79</v>
      </c>
      <c r="AY275" s="238" t="s">
        <v>154</v>
      </c>
    </row>
    <row r="276" spans="1:65" s="14" customFormat="1" ht="11.25">
      <c r="B276" s="228"/>
      <c r="C276" s="229"/>
      <c r="D276" s="219" t="s">
        <v>164</v>
      </c>
      <c r="E276" s="230" t="s">
        <v>1</v>
      </c>
      <c r="F276" s="231" t="s">
        <v>324</v>
      </c>
      <c r="G276" s="229"/>
      <c r="H276" s="232">
        <v>-12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164</v>
      </c>
      <c r="AU276" s="238" t="s">
        <v>89</v>
      </c>
      <c r="AV276" s="14" t="s">
        <v>89</v>
      </c>
      <c r="AW276" s="14" t="s">
        <v>34</v>
      </c>
      <c r="AX276" s="14" t="s">
        <v>79</v>
      </c>
      <c r="AY276" s="238" t="s">
        <v>154</v>
      </c>
    </row>
    <row r="277" spans="1:65" s="14" customFormat="1" ht="11.25">
      <c r="B277" s="228"/>
      <c r="C277" s="229"/>
      <c r="D277" s="219" t="s">
        <v>164</v>
      </c>
      <c r="E277" s="230" t="s">
        <v>1</v>
      </c>
      <c r="F277" s="231" t="s">
        <v>325</v>
      </c>
      <c r="G277" s="229"/>
      <c r="H277" s="232">
        <v>-0.9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164</v>
      </c>
      <c r="AU277" s="238" t="s">
        <v>89</v>
      </c>
      <c r="AV277" s="14" t="s">
        <v>89</v>
      </c>
      <c r="AW277" s="14" t="s">
        <v>34</v>
      </c>
      <c r="AX277" s="14" t="s">
        <v>79</v>
      </c>
      <c r="AY277" s="238" t="s">
        <v>154</v>
      </c>
    </row>
    <row r="278" spans="1:65" s="14" customFormat="1" ht="11.25">
      <c r="B278" s="228"/>
      <c r="C278" s="229"/>
      <c r="D278" s="219" t="s">
        <v>164</v>
      </c>
      <c r="E278" s="230" t="s">
        <v>1</v>
      </c>
      <c r="F278" s="231" t="s">
        <v>326</v>
      </c>
      <c r="G278" s="229"/>
      <c r="H278" s="232">
        <v>10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164</v>
      </c>
      <c r="AU278" s="238" t="s">
        <v>89</v>
      </c>
      <c r="AV278" s="14" t="s">
        <v>89</v>
      </c>
      <c r="AW278" s="14" t="s">
        <v>34</v>
      </c>
      <c r="AX278" s="14" t="s">
        <v>79</v>
      </c>
      <c r="AY278" s="238" t="s">
        <v>154</v>
      </c>
    </row>
    <row r="279" spans="1:65" s="15" customFormat="1" ht="11.25">
      <c r="B279" s="239"/>
      <c r="C279" s="240"/>
      <c r="D279" s="219" t="s">
        <v>164</v>
      </c>
      <c r="E279" s="241" t="s">
        <v>1</v>
      </c>
      <c r="F279" s="242" t="s">
        <v>172</v>
      </c>
      <c r="G279" s="240"/>
      <c r="H279" s="243">
        <v>688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AT279" s="249" t="s">
        <v>164</v>
      </c>
      <c r="AU279" s="249" t="s">
        <v>89</v>
      </c>
      <c r="AV279" s="15" t="s">
        <v>162</v>
      </c>
      <c r="AW279" s="15" t="s">
        <v>34</v>
      </c>
      <c r="AX279" s="15" t="s">
        <v>87</v>
      </c>
      <c r="AY279" s="249" t="s">
        <v>154</v>
      </c>
    </row>
    <row r="280" spans="1:65" s="2" customFormat="1" ht="36" customHeight="1">
      <c r="A280" s="35"/>
      <c r="B280" s="36"/>
      <c r="C280" s="204" t="s">
        <v>327</v>
      </c>
      <c r="D280" s="204" t="s">
        <v>157</v>
      </c>
      <c r="E280" s="205" t="s">
        <v>328</v>
      </c>
      <c r="F280" s="206" t="s">
        <v>329</v>
      </c>
      <c r="G280" s="207" t="s">
        <v>179</v>
      </c>
      <c r="H280" s="208">
        <v>126</v>
      </c>
      <c r="I280" s="209"/>
      <c r="J280" s="210">
        <f>ROUND(I280*H280,2)</f>
        <v>0</v>
      </c>
      <c r="K280" s="206" t="s">
        <v>161</v>
      </c>
      <c r="L280" s="40"/>
      <c r="M280" s="211" t="s">
        <v>1</v>
      </c>
      <c r="N280" s="212" t="s">
        <v>44</v>
      </c>
      <c r="O280" s="72"/>
      <c r="P280" s="213">
        <f>O280*H280</f>
        <v>0</v>
      </c>
      <c r="Q280" s="213">
        <v>1.54E-2</v>
      </c>
      <c r="R280" s="213">
        <f>Q280*H280</f>
        <v>1.9404000000000001</v>
      </c>
      <c r="S280" s="213">
        <v>0</v>
      </c>
      <c r="T280" s="21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5" t="s">
        <v>162</v>
      </c>
      <c r="AT280" s="215" t="s">
        <v>157</v>
      </c>
      <c r="AU280" s="215" t="s">
        <v>89</v>
      </c>
      <c r="AY280" s="18" t="s">
        <v>154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8" t="s">
        <v>87</v>
      </c>
      <c r="BK280" s="216">
        <f>ROUND(I280*H280,2)</f>
        <v>0</v>
      </c>
      <c r="BL280" s="18" t="s">
        <v>162</v>
      </c>
      <c r="BM280" s="215" t="s">
        <v>330</v>
      </c>
    </row>
    <row r="281" spans="1:65" s="13" customFormat="1" ht="11.25">
      <c r="B281" s="217"/>
      <c r="C281" s="218"/>
      <c r="D281" s="219" t="s">
        <v>164</v>
      </c>
      <c r="E281" s="220" t="s">
        <v>1</v>
      </c>
      <c r="F281" s="221" t="s">
        <v>331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164</v>
      </c>
      <c r="AU281" s="227" t="s">
        <v>89</v>
      </c>
      <c r="AV281" s="13" t="s">
        <v>87</v>
      </c>
      <c r="AW281" s="13" t="s">
        <v>34</v>
      </c>
      <c r="AX281" s="13" t="s">
        <v>79</v>
      </c>
      <c r="AY281" s="227" t="s">
        <v>154</v>
      </c>
    </row>
    <row r="282" spans="1:65" s="13" customFormat="1" ht="11.25">
      <c r="B282" s="217"/>
      <c r="C282" s="218"/>
      <c r="D282" s="219" t="s">
        <v>164</v>
      </c>
      <c r="E282" s="220" t="s">
        <v>1</v>
      </c>
      <c r="F282" s="221" t="s">
        <v>332</v>
      </c>
      <c r="G282" s="218"/>
      <c r="H282" s="220" t="s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164</v>
      </c>
      <c r="AU282" s="227" t="s">
        <v>89</v>
      </c>
      <c r="AV282" s="13" t="s">
        <v>87</v>
      </c>
      <c r="AW282" s="13" t="s">
        <v>34</v>
      </c>
      <c r="AX282" s="13" t="s">
        <v>79</v>
      </c>
      <c r="AY282" s="227" t="s">
        <v>154</v>
      </c>
    </row>
    <row r="283" spans="1:65" s="14" customFormat="1" ht="11.25">
      <c r="B283" s="228"/>
      <c r="C283" s="229"/>
      <c r="D283" s="219" t="s">
        <v>164</v>
      </c>
      <c r="E283" s="230" t="s">
        <v>1</v>
      </c>
      <c r="F283" s="231" t="s">
        <v>333</v>
      </c>
      <c r="G283" s="229"/>
      <c r="H283" s="232">
        <v>126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164</v>
      </c>
      <c r="AU283" s="238" t="s">
        <v>89</v>
      </c>
      <c r="AV283" s="14" t="s">
        <v>89</v>
      </c>
      <c r="AW283" s="14" t="s">
        <v>34</v>
      </c>
      <c r="AX283" s="14" t="s">
        <v>87</v>
      </c>
      <c r="AY283" s="238" t="s">
        <v>154</v>
      </c>
    </row>
    <row r="284" spans="1:65" s="2" customFormat="1" ht="36" customHeight="1">
      <c r="A284" s="35"/>
      <c r="B284" s="36"/>
      <c r="C284" s="204" t="s">
        <v>334</v>
      </c>
      <c r="D284" s="204" t="s">
        <v>157</v>
      </c>
      <c r="E284" s="205" t="s">
        <v>335</v>
      </c>
      <c r="F284" s="206" t="s">
        <v>336</v>
      </c>
      <c r="G284" s="207" t="s">
        <v>179</v>
      </c>
      <c r="H284" s="208">
        <v>112</v>
      </c>
      <c r="I284" s="209"/>
      <c r="J284" s="210">
        <f>ROUND(I284*H284,2)</f>
        <v>0</v>
      </c>
      <c r="K284" s="206" t="s">
        <v>161</v>
      </c>
      <c r="L284" s="40"/>
      <c r="M284" s="211" t="s">
        <v>1</v>
      </c>
      <c r="N284" s="212" t="s">
        <v>44</v>
      </c>
      <c r="O284" s="72"/>
      <c r="P284" s="213">
        <f>O284*H284</f>
        <v>0</v>
      </c>
      <c r="Q284" s="213">
        <v>2.0480000000000002E-2</v>
      </c>
      <c r="R284" s="213">
        <f>Q284*H284</f>
        <v>2.2937600000000002</v>
      </c>
      <c r="S284" s="213">
        <v>0</v>
      </c>
      <c r="T284" s="21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5" t="s">
        <v>162</v>
      </c>
      <c r="AT284" s="215" t="s">
        <v>157</v>
      </c>
      <c r="AU284" s="215" t="s">
        <v>89</v>
      </c>
      <c r="AY284" s="18" t="s">
        <v>154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8" t="s">
        <v>87</v>
      </c>
      <c r="BK284" s="216">
        <f>ROUND(I284*H284,2)</f>
        <v>0</v>
      </c>
      <c r="BL284" s="18" t="s">
        <v>162</v>
      </c>
      <c r="BM284" s="215" t="s">
        <v>337</v>
      </c>
    </row>
    <row r="285" spans="1:65" s="13" customFormat="1" ht="22.5">
      <c r="B285" s="217"/>
      <c r="C285" s="218"/>
      <c r="D285" s="219" t="s">
        <v>164</v>
      </c>
      <c r="E285" s="220" t="s">
        <v>1</v>
      </c>
      <c r="F285" s="221" t="s">
        <v>338</v>
      </c>
      <c r="G285" s="218"/>
      <c r="H285" s="220" t="s">
        <v>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164</v>
      </c>
      <c r="AU285" s="227" t="s">
        <v>89</v>
      </c>
      <c r="AV285" s="13" t="s">
        <v>87</v>
      </c>
      <c r="AW285" s="13" t="s">
        <v>34</v>
      </c>
      <c r="AX285" s="13" t="s">
        <v>79</v>
      </c>
      <c r="AY285" s="227" t="s">
        <v>154</v>
      </c>
    </row>
    <row r="286" spans="1:65" s="13" customFormat="1" ht="22.5">
      <c r="B286" s="217"/>
      <c r="C286" s="218"/>
      <c r="D286" s="219" t="s">
        <v>164</v>
      </c>
      <c r="E286" s="220" t="s">
        <v>1</v>
      </c>
      <c r="F286" s="221" t="s">
        <v>339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164</v>
      </c>
      <c r="AU286" s="227" t="s">
        <v>89</v>
      </c>
      <c r="AV286" s="13" t="s">
        <v>87</v>
      </c>
      <c r="AW286" s="13" t="s">
        <v>34</v>
      </c>
      <c r="AX286" s="13" t="s">
        <v>79</v>
      </c>
      <c r="AY286" s="227" t="s">
        <v>154</v>
      </c>
    </row>
    <row r="287" spans="1:65" s="13" customFormat="1" ht="22.5">
      <c r="B287" s="217"/>
      <c r="C287" s="218"/>
      <c r="D287" s="219" t="s">
        <v>164</v>
      </c>
      <c r="E287" s="220" t="s">
        <v>1</v>
      </c>
      <c r="F287" s="221" t="s">
        <v>340</v>
      </c>
      <c r="G287" s="218"/>
      <c r="H287" s="220" t="s">
        <v>1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164</v>
      </c>
      <c r="AU287" s="227" t="s">
        <v>89</v>
      </c>
      <c r="AV287" s="13" t="s">
        <v>87</v>
      </c>
      <c r="AW287" s="13" t="s">
        <v>34</v>
      </c>
      <c r="AX287" s="13" t="s">
        <v>79</v>
      </c>
      <c r="AY287" s="227" t="s">
        <v>154</v>
      </c>
    </row>
    <row r="288" spans="1:65" s="14" customFormat="1" ht="11.25">
      <c r="B288" s="228"/>
      <c r="C288" s="229"/>
      <c r="D288" s="219" t="s">
        <v>164</v>
      </c>
      <c r="E288" s="230" t="s">
        <v>1</v>
      </c>
      <c r="F288" s="231" t="s">
        <v>341</v>
      </c>
      <c r="G288" s="229"/>
      <c r="H288" s="232">
        <v>80.28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164</v>
      </c>
      <c r="AU288" s="238" t="s">
        <v>89</v>
      </c>
      <c r="AV288" s="14" t="s">
        <v>89</v>
      </c>
      <c r="AW288" s="14" t="s">
        <v>34</v>
      </c>
      <c r="AX288" s="14" t="s">
        <v>79</v>
      </c>
      <c r="AY288" s="238" t="s">
        <v>154</v>
      </c>
    </row>
    <row r="289" spans="2:51" s="14" customFormat="1" ht="11.25">
      <c r="B289" s="228"/>
      <c r="C289" s="229"/>
      <c r="D289" s="219" t="s">
        <v>164</v>
      </c>
      <c r="E289" s="230" t="s">
        <v>1</v>
      </c>
      <c r="F289" s="231" t="s">
        <v>342</v>
      </c>
      <c r="G289" s="229"/>
      <c r="H289" s="232">
        <v>89.85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164</v>
      </c>
      <c r="AU289" s="238" t="s">
        <v>89</v>
      </c>
      <c r="AV289" s="14" t="s">
        <v>89</v>
      </c>
      <c r="AW289" s="14" t="s">
        <v>34</v>
      </c>
      <c r="AX289" s="14" t="s">
        <v>79</v>
      </c>
      <c r="AY289" s="238" t="s">
        <v>154</v>
      </c>
    </row>
    <row r="290" spans="2:51" s="14" customFormat="1" ht="11.25">
      <c r="B290" s="228"/>
      <c r="C290" s="229"/>
      <c r="D290" s="219" t="s">
        <v>164</v>
      </c>
      <c r="E290" s="230" t="s">
        <v>1</v>
      </c>
      <c r="F290" s="231" t="s">
        <v>343</v>
      </c>
      <c r="G290" s="229"/>
      <c r="H290" s="232">
        <v>19.260000000000002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164</v>
      </c>
      <c r="AU290" s="238" t="s">
        <v>89</v>
      </c>
      <c r="AV290" s="14" t="s">
        <v>89</v>
      </c>
      <c r="AW290" s="14" t="s">
        <v>34</v>
      </c>
      <c r="AX290" s="14" t="s">
        <v>79</v>
      </c>
      <c r="AY290" s="238" t="s">
        <v>154</v>
      </c>
    </row>
    <row r="291" spans="2:51" s="14" customFormat="1" ht="11.25">
      <c r="B291" s="228"/>
      <c r="C291" s="229"/>
      <c r="D291" s="219" t="s">
        <v>164</v>
      </c>
      <c r="E291" s="230" t="s">
        <v>1</v>
      </c>
      <c r="F291" s="231" t="s">
        <v>344</v>
      </c>
      <c r="G291" s="229"/>
      <c r="H291" s="232">
        <v>64.98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164</v>
      </c>
      <c r="AU291" s="238" t="s">
        <v>89</v>
      </c>
      <c r="AV291" s="14" t="s">
        <v>89</v>
      </c>
      <c r="AW291" s="14" t="s">
        <v>34</v>
      </c>
      <c r="AX291" s="14" t="s">
        <v>79</v>
      </c>
      <c r="AY291" s="238" t="s">
        <v>154</v>
      </c>
    </row>
    <row r="292" spans="2:51" s="14" customFormat="1" ht="11.25">
      <c r="B292" s="228"/>
      <c r="C292" s="229"/>
      <c r="D292" s="219" t="s">
        <v>164</v>
      </c>
      <c r="E292" s="230" t="s">
        <v>1</v>
      </c>
      <c r="F292" s="231" t="s">
        <v>345</v>
      </c>
      <c r="G292" s="229"/>
      <c r="H292" s="232">
        <v>114.12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164</v>
      </c>
      <c r="AU292" s="238" t="s">
        <v>89</v>
      </c>
      <c r="AV292" s="14" t="s">
        <v>89</v>
      </c>
      <c r="AW292" s="14" t="s">
        <v>34</v>
      </c>
      <c r="AX292" s="14" t="s">
        <v>79</v>
      </c>
      <c r="AY292" s="238" t="s">
        <v>154</v>
      </c>
    </row>
    <row r="293" spans="2:51" s="14" customFormat="1" ht="11.25">
      <c r="B293" s="228"/>
      <c r="C293" s="229"/>
      <c r="D293" s="219" t="s">
        <v>164</v>
      </c>
      <c r="E293" s="230" t="s">
        <v>1</v>
      </c>
      <c r="F293" s="231" t="s">
        <v>346</v>
      </c>
      <c r="G293" s="229"/>
      <c r="H293" s="232">
        <v>66.900000000000006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164</v>
      </c>
      <c r="AU293" s="238" t="s">
        <v>89</v>
      </c>
      <c r="AV293" s="14" t="s">
        <v>89</v>
      </c>
      <c r="AW293" s="14" t="s">
        <v>34</v>
      </c>
      <c r="AX293" s="14" t="s">
        <v>79</v>
      </c>
      <c r="AY293" s="238" t="s">
        <v>154</v>
      </c>
    </row>
    <row r="294" spans="2:51" s="14" customFormat="1" ht="11.25">
      <c r="B294" s="228"/>
      <c r="C294" s="229"/>
      <c r="D294" s="219" t="s">
        <v>164</v>
      </c>
      <c r="E294" s="230" t="s">
        <v>1</v>
      </c>
      <c r="F294" s="231" t="s">
        <v>347</v>
      </c>
      <c r="G294" s="229"/>
      <c r="H294" s="232">
        <v>155.52000000000001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164</v>
      </c>
      <c r="AU294" s="238" t="s">
        <v>89</v>
      </c>
      <c r="AV294" s="14" t="s">
        <v>89</v>
      </c>
      <c r="AW294" s="14" t="s">
        <v>34</v>
      </c>
      <c r="AX294" s="14" t="s">
        <v>79</v>
      </c>
      <c r="AY294" s="238" t="s">
        <v>154</v>
      </c>
    </row>
    <row r="295" spans="2:51" s="14" customFormat="1" ht="11.25">
      <c r="B295" s="228"/>
      <c r="C295" s="229"/>
      <c r="D295" s="219" t="s">
        <v>164</v>
      </c>
      <c r="E295" s="230" t="s">
        <v>1</v>
      </c>
      <c r="F295" s="231" t="s">
        <v>348</v>
      </c>
      <c r="G295" s="229"/>
      <c r="H295" s="232">
        <v>172.08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164</v>
      </c>
      <c r="AU295" s="238" t="s">
        <v>89</v>
      </c>
      <c r="AV295" s="14" t="s">
        <v>89</v>
      </c>
      <c r="AW295" s="14" t="s">
        <v>34</v>
      </c>
      <c r="AX295" s="14" t="s">
        <v>79</v>
      </c>
      <c r="AY295" s="238" t="s">
        <v>154</v>
      </c>
    </row>
    <row r="296" spans="2:51" s="14" customFormat="1" ht="11.25">
      <c r="B296" s="228"/>
      <c r="C296" s="229"/>
      <c r="D296" s="219" t="s">
        <v>164</v>
      </c>
      <c r="E296" s="230" t="s">
        <v>1</v>
      </c>
      <c r="F296" s="231" t="s">
        <v>349</v>
      </c>
      <c r="G296" s="229"/>
      <c r="H296" s="232">
        <v>60.48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164</v>
      </c>
      <c r="AU296" s="238" t="s">
        <v>89</v>
      </c>
      <c r="AV296" s="14" t="s">
        <v>89</v>
      </c>
      <c r="AW296" s="14" t="s">
        <v>34</v>
      </c>
      <c r="AX296" s="14" t="s">
        <v>79</v>
      </c>
      <c r="AY296" s="238" t="s">
        <v>154</v>
      </c>
    </row>
    <row r="297" spans="2:51" s="14" customFormat="1" ht="11.25">
      <c r="B297" s="228"/>
      <c r="C297" s="229"/>
      <c r="D297" s="219" t="s">
        <v>164</v>
      </c>
      <c r="E297" s="230" t="s">
        <v>1</v>
      </c>
      <c r="F297" s="231" t="s">
        <v>350</v>
      </c>
      <c r="G297" s="229"/>
      <c r="H297" s="232">
        <v>25.5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164</v>
      </c>
      <c r="AU297" s="238" t="s">
        <v>89</v>
      </c>
      <c r="AV297" s="14" t="s">
        <v>89</v>
      </c>
      <c r="AW297" s="14" t="s">
        <v>34</v>
      </c>
      <c r="AX297" s="14" t="s">
        <v>79</v>
      </c>
      <c r="AY297" s="238" t="s">
        <v>154</v>
      </c>
    </row>
    <row r="298" spans="2:51" s="13" customFormat="1" ht="11.25">
      <c r="B298" s="217"/>
      <c r="C298" s="218"/>
      <c r="D298" s="219" t="s">
        <v>164</v>
      </c>
      <c r="E298" s="220" t="s">
        <v>1</v>
      </c>
      <c r="F298" s="221" t="s">
        <v>351</v>
      </c>
      <c r="G298" s="218"/>
      <c r="H298" s="220" t="s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164</v>
      </c>
      <c r="AU298" s="227" t="s">
        <v>89</v>
      </c>
      <c r="AV298" s="13" t="s">
        <v>87</v>
      </c>
      <c r="AW298" s="13" t="s">
        <v>34</v>
      </c>
      <c r="AX298" s="13" t="s">
        <v>79</v>
      </c>
      <c r="AY298" s="227" t="s">
        <v>154</v>
      </c>
    </row>
    <row r="299" spans="2:51" s="14" customFormat="1" ht="11.25">
      <c r="B299" s="228"/>
      <c r="C299" s="229"/>
      <c r="D299" s="219" t="s">
        <v>164</v>
      </c>
      <c r="E299" s="230" t="s">
        <v>1</v>
      </c>
      <c r="F299" s="231" t="s">
        <v>352</v>
      </c>
      <c r="G299" s="229"/>
      <c r="H299" s="232">
        <v>-18.315000000000001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164</v>
      </c>
      <c r="AU299" s="238" t="s">
        <v>89</v>
      </c>
      <c r="AV299" s="14" t="s">
        <v>89</v>
      </c>
      <c r="AW299" s="14" t="s">
        <v>34</v>
      </c>
      <c r="AX299" s="14" t="s">
        <v>79</v>
      </c>
      <c r="AY299" s="238" t="s">
        <v>154</v>
      </c>
    </row>
    <row r="300" spans="2:51" s="14" customFormat="1" ht="11.25">
      <c r="B300" s="228"/>
      <c r="C300" s="229"/>
      <c r="D300" s="219" t="s">
        <v>164</v>
      </c>
      <c r="E300" s="230" t="s">
        <v>1</v>
      </c>
      <c r="F300" s="231" t="s">
        <v>353</v>
      </c>
      <c r="G300" s="229"/>
      <c r="H300" s="232">
        <v>-11.82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164</v>
      </c>
      <c r="AU300" s="238" t="s">
        <v>89</v>
      </c>
      <c r="AV300" s="14" t="s">
        <v>89</v>
      </c>
      <c r="AW300" s="14" t="s">
        <v>34</v>
      </c>
      <c r="AX300" s="14" t="s">
        <v>79</v>
      </c>
      <c r="AY300" s="238" t="s">
        <v>154</v>
      </c>
    </row>
    <row r="301" spans="2:51" s="14" customFormat="1" ht="11.25">
      <c r="B301" s="228"/>
      <c r="C301" s="229"/>
      <c r="D301" s="219" t="s">
        <v>164</v>
      </c>
      <c r="E301" s="230" t="s">
        <v>1</v>
      </c>
      <c r="F301" s="231" t="s">
        <v>354</v>
      </c>
      <c r="G301" s="229"/>
      <c r="H301" s="232">
        <v>-6.3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164</v>
      </c>
      <c r="AU301" s="238" t="s">
        <v>89</v>
      </c>
      <c r="AV301" s="14" t="s">
        <v>89</v>
      </c>
      <c r="AW301" s="14" t="s">
        <v>34</v>
      </c>
      <c r="AX301" s="14" t="s">
        <v>79</v>
      </c>
      <c r="AY301" s="238" t="s">
        <v>154</v>
      </c>
    </row>
    <row r="302" spans="2:51" s="14" customFormat="1" ht="11.25">
      <c r="B302" s="228"/>
      <c r="C302" s="229"/>
      <c r="D302" s="219" t="s">
        <v>164</v>
      </c>
      <c r="E302" s="230" t="s">
        <v>1</v>
      </c>
      <c r="F302" s="231" t="s">
        <v>355</v>
      </c>
      <c r="G302" s="229"/>
      <c r="H302" s="232">
        <v>-62.4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164</v>
      </c>
      <c r="AU302" s="238" t="s">
        <v>89</v>
      </c>
      <c r="AV302" s="14" t="s">
        <v>89</v>
      </c>
      <c r="AW302" s="14" t="s">
        <v>34</v>
      </c>
      <c r="AX302" s="14" t="s">
        <v>79</v>
      </c>
      <c r="AY302" s="238" t="s">
        <v>154</v>
      </c>
    </row>
    <row r="303" spans="2:51" s="14" customFormat="1" ht="11.25">
      <c r="B303" s="228"/>
      <c r="C303" s="229"/>
      <c r="D303" s="219" t="s">
        <v>164</v>
      </c>
      <c r="E303" s="230" t="s">
        <v>1</v>
      </c>
      <c r="F303" s="231" t="s">
        <v>356</v>
      </c>
      <c r="G303" s="229"/>
      <c r="H303" s="232">
        <v>-4.2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164</v>
      </c>
      <c r="AU303" s="238" t="s">
        <v>89</v>
      </c>
      <c r="AV303" s="14" t="s">
        <v>89</v>
      </c>
      <c r="AW303" s="14" t="s">
        <v>34</v>
      </c>
      <c r="AX303" s="14" t="s">
        <v>79</v>
      </c>
      <c r="AY303" s="238" t="s">
        <v>154</v>
      </c>
    </row>
    <row r="304" spans="2:51" s="14" customFormat="1" ht="11.25">
      <c r="B304" s="228"/>
      <c r="C304" s="229"/>
      <c r="D304" s="219" t="s">
        <v>164</v>
      </c>
      <c r="E304" s="230" t="s">
        <v>1</v>
      </c>
      <c r="F304" s="231" t="s">
        <v>357</v>
      </c>
      <c r="G304" s="229"/>
      <c r="H304" s="232">
        <v>-8.016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164</v>
      </c>
      <c r="AU304" s="238" t="s">
        <v>89</v>
      </c>
      <c r="AV304" s="14" t="s">
        <v>89</v>
      </c>
      <c r="AW304" s="14" t="s">
        <v>34</v>
      </c>
      <c r="AX304" s="14" t="s">
        <v>79</v>
      </c>
      <c r="AY304" s="238" t="s">
        <v>154</v>
      </c>
    </row>
    <row r="305" spans="1:65" s="14" customFormat="1" ht="11.25">
      <c r="B305" s="228"/>
      <c r="C305" s="229"/>
      <c r="D305" s="219" t="s">
        <v>164</v>
      </c>
      <c r="E305" s="230" t="s">
        <v>1</v>
      </c>
      <c r="F305" s="231" t="s">
        <v>358</v>
      </c>
      <c r="G305" s="229"/>
      <c r="H305" s="232">
        <v>8.0809999999999995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164</v>
      </c>
      <c r="AU305" s="238" t="s">
        <v>89</v>
      </c>
      <c r="AV305" s="14" t="s">
        <v>89</v>
      </c>
      <c r="AW305" s="14" t="s">
        <v>34</v>
      </c>
      <c r="AX305" s="14" t="s">
        <v>79</v>
      </c>
      <c r="AY305" s="238" t="s">
        <v>154</v>
      </c>
    </row>
    <row r="306" spans="1:65" s="16" customFormat="1" ht="11.25">
      <c r="B306" s="260"/>
      <c r="C306" s="261"/>
      <c r="D306" s="219" t="s">
        <v>164</v>
      </c>
      <c r="E306" s="262" t="s">
        <v>1</v>
      </c>
      <c r="F306" s="263" t="s">
        <v>359</v>
      </c>
      <c r="G306" s="261"/>
      <c r="H306" s="264">
        <v>746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AT306" s="270" t="s">
        <v>164</v>
      </c>
      <c r="AU306" s="270" t="s">
        <v>89</v>
      </c>
      <c r="AV306" s="16" t="s">
        <v>155</v>
      </c>
      <c r="AW306" s="16" t="s">
        <v>34</v>
      </c>
      <c r="AX306" s="16" t="s">
        <v>79</v>
      </c>
      <c r="AY306" s="270" t="s">
        <v>154</v>
      </c>
    </row>
    <row r="307" spans="1:65" s="13" customFormat="1" ht="11.25">
      <c r="B307" s="217"/>
      <c r="C307" s="218"/>
      <c r="D307" s="219" t="s">
        <v>164</v>
      </c>
      <c r="E307" s="220" t="s">
        <v>1</v>
      </c>
      <c r="F307" s="221" t="s">
        <v>360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164</v>
      </c>
      <c r="AU307" s="227" t="s">
        <v>89</v>
      </c>
      <c r="AV307" s="13" t="s">
        <v>87</v>
      </c>
      <c r="AW307" s="13" t="s">
        <v>34</v>
      </c>
      <c r="AX307" s="13" t="s">
        <v>79</v>
      </c>
      <c r="AY307" s="227" t="s">
        <v>154</v>
      </c>
    </row>
    <row r="308" spans="1:65" s="14" customFormat="1" ht="11.25">
      <c r="B308" s="228"/>
      <c r="C308" s="229"/>
      <c r="D308" s="219" t="s">
        <v>164</v>
      </c>
      <c r="E308" s="230" t="s">
        <v>1</v>
      </c>
      <c r="F308" s="231" t="s">
        <v>361</v>
      </c>
      <c r="G308" s="229"/>
      <c r="H308" s="232">
        <v>112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164</v>
      </c>
      <c r="AU308" s="238" t="s">
        <v>89</v>
      </c>
      <c r="AV308" s="14" t="s">
        <v>89</v>
      </c>
      <c r="AW308" s="14" t="s">
        <v>34</v>
      </c>
      <c r="AX308" s="14" t="s">
        <v>79</v>
      </c>
      <c r="AY308" s="238" t="s">
        <v>154</v>
      </c>
    </row>
    <row r="309" spans="1:65" s="16" customFormat="1" ht="11.25">
      <c r="B309" s="260"/>
      <c r="C309" s="261"/>
      <c r="D309" s="219" t="s">
        <v>164</v>
      </c>
      <c r="E309" s="262" t="s">
        <v>1</v>
      </c>
      <c r="F309" s="263" t="s">
        <v>362</v>
      </c>
      <c r="G309" s="261"/>
      <c r="H309" s="264">
        <v>112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AT309" s="270" t="s">
        <v>164</v>
      </c>
      <c r="AU309" s="270" t="s">
        <v>89</v>
      </c>
      <c r="AV309" s="16" t="s">
        <v>155</v>
      </c>
      <c r="AW309" s="16" t="s">
        <v>34</v>
      </c>
      <c r="AX309" s="16" t="s">
        <v>87</v>
      </c>
      <c r="AY309" s="270" t="s">
        <v>154</v>
      </c>
    </row>
    <row r="310" spans="1:65" s="2" customFormat="1" ht="36" customHeight="1">
      <c r="A310" s="35"/>
      <c r="B310" s="36"/>
      <c r="C310" s="204" t="s">
        <v>363</v>
      </c>
      <c r="D310" s="204" t="s">
        <v>157</v>
      </c>
      <c r="E310" s="205" t="s">
        <v>364</v>
      </c>
      <c r="F310" s="206" t="s">
        <v>365</v>
      </c>
      <c r="G310" s="207" t="s">
        <v>179</v>
      </c>
      <c r="H310" s="208">
        <v>18</v>
      </c>
      <c r="I310" s="209"/>
      <c r="J310" s="210">
        <f>ROUND(I310*H310,2)</f>
        <v>0</v>
      </c>
      <c r="K310" s="206" t="s">
        <v>161</v>
      </c>
      <c r="L310" s="40"/>
      <c r="M310" s="211" t="s">
        <v>1</v>
      </c>
      <c r="N310" s="212" t="s">
        <v>44</v>
      </c>
      <c r="O310" s="72"/>
      <c r="P310" s="213">
        <f>O310*H310</f>
        <v>0</v>
      </c>
      <c r="Q310" s="213">
        <v>2.0480000000000002E-2</v>
      </c>
      <c r="R310" s="213">
        <f>Q310*H310</f>
        <v>0.36864000000000002</v>
      </c>
      <c r="S310" s="213">
        <v>0</v>
      </c>
      <c r="T310" s="21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5" t="s">
        <v>162</v>
      </c>
      <c r="AT310" s="215" t="s">
        <v>157</v>
      </c>
      <c r="AU310" s="215" t="s">
        <v>89</v>
      </c>
      <c r="AY310" s="18" t="s">
        <v>154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87</v>
      </c>
      <c r="BK310" s="216">
        <f>ROUND(I310*H310,2)</f>
        <v>0</v>
      </c>
      <c r="BL310" s="18" t="s">
        <v>162</v>
      </c>
      <c r="BM310" s="215" t="s">
        <v>366</v>
      </c>
    </row>
    <row r="311" spans="1:65" s="13" customFormat="1" ht="11.25">
      <c r="B311" s="217"/>
      <c r="C311" s="218"/>
      <c r="D311" s="219" t="s">
        <v>164</v>
      </c>
      <c r="E311" s="220" t="s">
        <v>1</v>
      </c>
      <c r="F311" s="221" t="s">
        <v>367</v>
      </c>
      <c r="G311" s="218"/>
      <c r="H311" s="220" t="s">
        <v>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164</v>
      </c>
      <c r="AU311" s="227" t="s">
        <v>89</v>
      </c>
      <c r="AV311" s="13" t="s">
        <v>87</v>
      </c>
      <c r="AW311" s="13" t="s">
        <v>34</v>
      </c>
      <c r="AX311" s="13" t="s">
        <v>79</v>
      </c>
      <c r="AY311" s="227" t="s">
        <v>154</v>
      </c>
    </row>
    <row r="312" spans="1:65" s="14" customFormat="1" ht="11.25">
      <c r="B312" s="228"/>
      <c r="C312" s="229"/>
      <c r="D312" s="219" t="s">
        <v>164</v>
      </c>
      <c r="E312" s="230" t="s">
        <v>1</v>
      </c>
      <c r="F312" s="231" t="s">
        <v>368</v>
      </c>
      <c r="G312" s="229"/>
      <c r="H312" s="232">
        <v>18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164</v>
      </c>
      <c r="AU312" s="238" t="s">
        <v>89</v>
      </c>
      <c r="AV312" s="14" t="s">
        <v>89</v>
      </c>
      <c r="AW312" s="14" t="s">
        <v>34</v>
      </c>
      <c r="AX312" s="14" t="s">
        <v>87</v>
      </c>
      <c r="AY312" s="238" t="s">
        <v>154</v>
      </c>
    </row>
    <row r="313" spans="1:65" s="2" customFormat="1" ht="48" customHeight="1">
      <c r="A313" s="35"/>
      <c r="B313" s="36"/>
      <c r="C313" s="204" t="s">
        <v>7</v>
      </c>
      <c r="D313" s="204" t="s">
        <v>157</v>
      </c>
      <c r="E313" s="205" t="s">
        <v>369</v>
      </c>
      <c r="F313" s="206" t="s">
        <v>370</v>
      </c>
      <c r="G313" s="207" t="s">
        <v>179</v>
      </c>
      <c r="H313" s="208">
        <v>224</v>
      </c>
      <c r="I313" s="209"/>
      <c r="J313" s="210">
        <f>ROUND(I313*H313,2)</f>
        <v>0</v>
      </c>
      <c r="K313" s="206" t="s">
        <v>161</v>
      </c>
      <c r="L313" s="40"/>
      <c r="M313" s="211" t="s">
        <v>1</v>
      </c>
      <c r="N313" s="212" t="s">
        <v>44</v>
      </c>
      <c r="O313" s="72"/>
      <c r="P313" s="213">
        <f>O313*H313</f>
        <v>0</v>
      </c>
      <c r="Q313" s="213">
        <v>8.3000000000000001E-3</v>
      </c>
      <c r="R313" s="213">
        <f>Q313*H313</f>
        <v>1.8592</v>
      </c>
      <c r="S313" s="213">
        <v>0</v>
      </c>
      <c r="T313" s="21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5" t="s">
        <v>162</v>
      </c>
      <c r="AT313" s="215" t="s">
        <v>157</v>
      </c>
      <c r="AU313" s="215" t="s">
        <v>89</v>
      </c>
      <c r="AY313" s="18" t="s">
        <v>154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8" t="s">
        <v>87</v>
      </c>
      <c r="BK313" s="216">
        <f>ROUND(I313*H313,2)</f>
        <v>0</v>
      </c>
      <c r="BL313" s="18" t="s">
        <v>162</v>
      </c>
      <c r="BM313" s="215" t="s">
        <v>371</v>
      </c>
    </row>
    <row r="314" spans="1:65" s="13" customFormat="1" ht="11.25">
      <c r="B314" s="217"/>
      <c r="C314" s="218"/>
      <c r="D314" s="219" t="s">
        <v>164</v>
      </c>
      <c r="E314" s="220" t="s">
        <v>1</v>
      </c>
      <c r="F314" s="221" t="s">
        <v>372</v>
      </c>
      <c r="G314" s="218"/>
      <c r="H314" s="220" t="s">
        <v>1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164</v>
      </c>
      <c r="AU314" s="227" t="s">
        <v>89</v>
      </c>
      <c r="AV314" s="13" t="s">
        <v>87</v>
      </c>
      <c r="AW314" s="13" t="s">
        <v>34</v>
      </c>
      <c r="AX314" s="13" t="s">
        <v>79</v>
      </c>
      <c r="AY314" s="227" t="s">
        <v>154</v>
      </c>
    </row>
    <row r="315" spans="1:65" s="13" customFormat="1" ht="11.25">
      <c r="B315" s="217"/>
      <c r="C315" s="218"/>
      <c r="D315" s="219" t="s">
        <v>164</v>
      </c>
      <c r="E315" s="220" t="s">
        <v>1</v>
      </c>
      <c r="F315" s="221" t="s">
        <v>373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164</v>
      </c>
      <c r="AU315" s="227" t="s">
        <v>89</v>
      </c>
      <c r="AV315" s="13" t="s">
        <v>87</v>
      </c>
      <c r="AW315" s="13" t="s">
        <v>34</v>
      </c>
      <c r="AX315" s="13" t="s">
        <v>79</v>
      </c>
      <c r="AY315" s="227" t="s">
        <v>154</v>
      </c>
    </row>
    <row r="316" spans="1:65" s="14" customFormat="1" ht="11.25">
      <c r="B316" s="228"/>
      <c r="C316" s="229"/>
      <c r="D316" s="219" t="s">
        <v>164</v>
      </c>
      <c r="E316" s="230" t="s">
        <v>1</v>
      </c>
      <c r="F316" s="231" t="s">
        <v>374</v>
      </c>
      <c r="G316" s="229"/>
      <c r="H316" s="232">
        <v>224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164</v>
      </c>
      <c r="AU316" s="238" t="s">
        <v>89</v>
      </c>
      <c r="AV316" s="14" t="s">
        <v>89</v>
      </c>
      <c r="AW316" s="14" t="s">
        <v>34</v>
      </c>
      <c r="AX316" s="14" t="s">
        <v>87</v>
      </c>
      <c r="AY316" s="238" t="s">
        <v>154</v>
      </c>
    </row>
    <row r="317" spans="1:65" s="2" customFormat="1" ht="48" customHeight="1">
      <c r="A317" s="35"/>
      <c r="B317" s="36"/>
      <c r="C317" s="204" t="s">
        <v>375</v>
      </c>
      <c r="D317" s="204" t="s">
        <v>157</v>
      </c>
      <c r="E317" s="205" t="s">
        <v>376</v>
      </c>
      <c r="F317" s="206" t="s">
        <v>377</v>
      </c>
      <c r="G317" s="207" t="s">
        <v>179</v>
      </c>
      <c r="H317" s="208">
        <v>36</v>
      </c>
      <c r="I317" s="209"/>
      <c r="J317" s="210">
        <f>ROUND(I317*H317,2)</f>
        <v>0</v>
      </c>
      <c r="K317" s="206" t="s">
        <v>161</v>
      </c>
      <c r="L317" s="40"/>
      <c r="M317" s="211" t="s">
        <v>1</v>
      </c>
      <c r="N317" s="212" t="s">
        <v>44</v>
      </c>
      <c r="O317" s="72"/>
      <c r="P317" s="213">
        <f>O317*H317</f>
        <v>0</v>
      </c>
      <c r="Q317" s="213">
        <v>8.3000000000000001E-3</v>
      </c>
      <c r="R317" s="213">
        <f>Q317*H317</f>
        <v>0.29880000000000001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162</v>
      </c>
      <c r="AT317" s="215" t="s">
        <v>157</v>
      </c>
      <c r="AU317" s="215" t="s">
        <v>89</v>
      </c>
      <c r="AY317" s="18" t="s">
        <v>154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87</v>
      </c>
      <c r="BK317" s="216">
        <f>ROUND(I317*H317,2)</f>
        <v>0</v>
      </c>
      <c r="BL317" s="18" t="s">
        <v>162</v>
      </c>
      <c r="BM317" s="215" t="s">
        <v>378</v>
      </c>
    </row>
    <row r="318" spans="1:65" s="13" customFormat="1" ht="11.25">
      <c r="B318" s="217"/>
      <c r="C318" s="218"/>
      <c r="D318" s="219" t="s">
        <v>164</v>
      </c>
      <c r="E318" s="220" t="s">
        <v>1</v>
      </c>
      <c r="F318" s="221" t="s">
        <v>372</v>
      </c>
      <c r="G318" s="218"/>
      <c r="H318" s="220" t="s">
        <v>1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164</v>
      </c>
      <c r="AU318" s="227" t="s">
        <v>89</v>
      </c>
      <c r="AV318" s="13" t="s">
        <v>87</v>
      </c>
      <c r="AW318" s="13" t="s">
        <v>34</v>
      </c>
      <c r="AX318" s="13" t="s">
        <v>79</v>
      </c>
      <c r="AY318" s="227" t="s">
        <v>154</v>
      </c>
    </row>
    <row r="319" spans="1:65" s="13" customFormat="1" ht="11.25">
      <c r="B319" s="217"/>
      <c r="C319" s="218"/>
      <c r="D319" s="219" t="s">
        <v>164</v>
      </c>
      <c r="E319" s="220" t="s">
        <v>1</v>
      </c>
      <c r="F319" s="221" t="s">
        <v>379</v>
      </c>
      <c r="G319" s="218"/>
      <c r="H319" s="220" t="s">
        <v>1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164</v>
      </c>
      <c r="AU319" s="227" t="s">
        <v>89</v>
      </c>
      <c r="AV319" s="13" t="s">
        <v>87</v>
      </c>
      <c r="AW319" s="13" t="s">
        <v>34</v>
      </c>
      <c r="AX319" s="13" t="s">
        <v>79</v>
      </c>
      <c r="AY319" s="227" t="s">
        <v>154</v>
      </c>
    </row>
    <row r="320" spans="1:65" s="14" customFormat="1" ht="11.25">
      <c r="B320" s="228"/>
      <c r="C320" s="229"/>
      <c r="D320" s="219" t="s">
        <v>164</v>
      </c>
      <c r="E320" s="230" t="s">
        <v>1</v>
      </c>
      <c r="F320" s="231" t="s">
        <v>380</v>
      </c>
      <c r="G320" s="229"/>
      <c r="H320" s="232">
        <v>36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164</v>
      </c>
      <c r="AU320" s="238" t="s">
        <v>89</v>
      </c>
      <c r="AV320" s="14" t="s">
        <v>89</v>
      </c>
      <c r="AW320" s="14" t="s">
        <v>34</v>
      </c>
      <c r="AX320" s="14" t="s">
        <v>87</v>
      </c>
      <c r="AY320" s="238" t="s">
        <v>154</v>
      </c>
    </row>
    <row r="321" spans="1:65" s="2" customFormat="1" ht="24" customHeight="1">
      <c r="A321" s="35"/>
      <c r="B321" s="36"/>
      <c r="C321" s="204" t="s">
        <v>381</v>
      </c>
      <c r="D321" s="204" t="s">
        <v>157</v>
      </c>
      <c r="E321" s="205" t="s">
        <v>382</v>
      </c>
      <c r="F321" s="206" t="s">
        <v>383</v>
      </c>
      <c r="G321" s="207" t="s">
        <v>179</v>
      </c>
      <c r="H321" s="208">
        <v>720</v>
      </c>
      <c r="I321" s="209"/>
      <c r="J321" s="210">
        <f>ROUND(I321*H321,2)</f>
        <v>0</v>
      </c>
      <c r="K321" s="206" t="s">
        <v>161</v>
      </c>
      <c r="L321" s="40"/>
      <c r="M321" s="211" t="s">
        <v>1</v>
      </c>
      <c r="N321" s="212" t="s">
        <v>44</v>
      </c>
      <c r="O321" s="72"/>
      <c r="P321" s="213">
        <f>O321*H321</f>
        <v>0</v>
      </c>
      <c r="Q321" s="213">
        <v>3.0000000000000001E-3</v>
      </c>
      <c r="R321" s="213">
        <f>Q321*H321</f>
        <v>2.16</v>
      </c>
      <c r="S321" s="213">
        <v>0</v>
      </c>
      <c r="T321" s="21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5" t="s">
        <v>162</v>
      </c>
      <c r="AT321" s="215" t="s">
        <v>157</v>
      </c>
      <c r="AU321" s="215" t="s">
        <v>89</v>
      </c>
      <c r="AY321" s="18" t="s">
        <v>154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8" t="s">
        <v>87</v>
      </c>
      <c r="BK321" s="216">
        <f>ROUND(I321*H321,2)</f>
        <v>0</v>
      </c>
      <c r="BL321" s="18" t="s">
        <v>162</v>
      </c>
      <c r="BM321" s="215" t="s">
        <v>384</v>
      </c>
    </row>
    <row r="322" spans="1:65" s="13" customFormat="1" ht="22.5">
      <c r="B322" s="217"/>
      <c r="C322" s="218"/>
      <c r="D322" s="219" t="s">
        <v>164</v>
      </c>
      <c r="E322" s="220" t="s">
        <v>1</v>
      </c>
      <c r="F322" s="221" t="s">
        <v>340</v>
      </c>
      <c r="G322" s="218"/>
      <c r="H322" s="220" t="s">
        <v>1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164</v>
      </c>
      <c r="AU322" s="227" t="s">
        <v>89</v>
      </c>
      <c r="AV322" s="13" t="s">
        <v>87</v>
      </c>
      <c r="AW322" s="13" t="s">
        <v>34</v>
      </c>
      <c r="AX322" s="13" t="s">
        <v>79</v>
      </c>
      <c r="AY322" s="227" t="s">
        <v>154</v>
      </c>
    </row>
    <row r="323" spans="1:65" s="13" customFormat="1" ht="11.25">
      <c r="B323" s="217"/>
      <c r="C323" s="218"/>
      <c r="D323" s="219" t="s">
        <v>164</v>
      </c>
      <c r="E323" s="220" t="s">
        <v>1</v>
      </c>
      <c r="F323" s="221" t="s">
        <v>385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164</v>
      </c>
      <c r="AU323" s="227" t="s">
        <v>89</v>
      </c>
      <c r="AV323" s="13" t="s">
        <v>87</v>
      </c>
      <c r="AW323" s="13" t="s">
        <v>34</v>
      </c>
      <c r="AX323" s="13" t="s">
        <v>79</v>
      </c>
      <c r="AY323" s="227" t="s">
        <v>154</v>
      </c>
    </row>
    <row r="324" spans="1:65" s="14" customFormat="1" ht="11.25">
      <c r="B324" s="228"/>
      <c r="C324" s="229"/>
      <c r="D324" s="219" t="s">
        <v>164</v>
      </c>
      <c r="E324" s="230" t="s">
        <v>1</v>
      </c>
      <c r="F324" s="231" t="s">
        <v>341</v>
      </c>
      <c r="G324" s="229"/>
      <c r="H324" s="232">
        <v>80.28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164</v>
      </c>
      <c r="AU324" s="238" t="s">
        <v>89</v>
      </c>
      <c r="AV324" s="14" t="s">
        <v>89</v>
      </c>
      <c r="AW324" s="14" t="s">
        <v>34</v>
      </c>
      <c r="AX324" s="14" t="s">
        <v>79</v>
      </c>
      <c r="AY324" s="238" t="s">
        <v>154</v>
      </c>
    </row>
    <row r="325" spans="1:65" s="14" customFormat="1" ht="11.25">
      <c r="B325" s="228"/>
      <c r="C325" s="229"/>
      <c r="D325" s="219" t="s">
        <v>164</v>
      </c>
      <c r="E325" s="230" t="s">
        <v>1</v>
      </c>
      <c r="F325" s="231" t="s">
        <v>342</v>
      </c>
      <c r="G325" s="229"/>
      <c r="H325" s="232">
        <v>89.85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164</v>
      </c>
      <c r="AU325" s="238" t="s">
        <v>89</v>
      </c>
      <c r="AV325" s="14" t="s">
        <v>89</v>
      </c>
      <c r="AW325" s="14" t="s">
        <v>34</v>
      </c>
      <c r="AX325" s="14" t="s">
        <v>79</v>
      </c>
      <c r="AY325" s="238" t="s">
        <v>154</v>
      </c>
    </row>
    <row r="326" spans="1:65" s="14" customFormat="1" ht="11.25">
      <c r="B326" s="228"/>
      <c r="C326" s="229"/>
      <c r="D326" s="219" t="s">
        <v>164</v>
      </c>
      <c r="E326" s="230" t="s">
        <v>1</v>
      </c>
      <c r="F326" s="231" t="s">
        <v>343</v>
      </c>
      <c r="G326" s="229"/>
      <c r="H326" s="232">
        <v>19.260000000000002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164</v>
      </c>
      <c r="AU326" s="238" t="s">
        <v>89</v>
      </c>
      <c r="AV326" s="14" t="s">
        <v>89</v>
      </c>
      <c r="AW326" s="14" t="s">
        <v>34</v>
      </c>
      <c r="AX326" s="14" t="s">
        <v>79</v>
      </c>
      <c r="AY326" s="238" t="s">
        <v>154</v>
      </c>
    </row>
    <row r="327" spans="1:65" s="14" customFormat="1" ht="11.25">
      <c r="B327" s="228"/>
      <c r="C327" s="229"/>
      <c r="D327" s="219" t="s">
        <v>164</v>
      </c>
      <c r="E327" s="230" t="s">
        <v>1</v>
      </c>
      <c r="F327" s="231" t="s">
        <v>344</v>
      </c>
      <c r="G327" s="229"/>
      <c r="H327" s="232">
        <v>64.98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164</v>
      </c>
      <c r="AU327" s="238" t="s">
        <v>89</v>
      </c>
      <c r="AV327" s="14" t="s">
        <v>89</v>
      </c>
      <c r="AW327" s="14" t="s">
        <v>34</v>
      </c>
      <c r="AX327" s="14" t="s">
        <v>79</v>
      </c>
      <c r="AY327" s="238" t="s">
        <v>154</v>
      </c>
    </row>
    <row r="328" spans="1:65" s="14" customFormat="1" ht="11.25">
      <c r="B328" s="228"/>
      <c r="C328" s="229"/>
      <c r="D328" s="219" t="s">
        <v>164</v>
      </c>
      <c r="E328" s="230" t="s">
        <v>1</v>
      </c>
      <c r="F328" s="231" t="s">
        <v>345</v>
      </c>
      <c r="G328" s="229"/>
      <c r="H328" s="232">
        <v>114.12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164</v>
      </c>
      <c r="AU328" s="238" t="s">
        <v>89</v>
      </c>
      <c r="AV328" s="14" t="s">
        <v>89</v>
      </c>
      <c r="AW328" s="14" t="s">
        <v>34</v>
      </c>
      <c r="AX328" s="14" t="s">
        <v>79</v>
      </c>
      <c r="AY328" s="238" t="s">
        <v>154</v>
      </c>
    </row>
    <row r="329" spans="1:65" s="14" customFormat="1" ht="11.25">
      <c r="B329" s="228"/>
      <c r="C329" s="229"/>
      <c r="D329" s="219" t="s">
        <v>164</v>
      </c>
      <c r="E329" s="230" t="s">
        <v>1</v>
      </c>
      <c r="F329" s="231" t="s">
        <v>346</v>
      </c>
      <c r="G329" s="229"/>
      <c r="H329" s="232">
        <v>66.900000000000006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164</v>
      </c>
      <c r="AU329" s="238" t="s">
        <v>89</v>
      </c>
      <c r="AV329" s="14" t="s">
        <v>89</v>
      </c>
      <c r="AW329" s="14" t="s">
        <v>34</v>
      </c>
      <c r="AX329" s="14" t="s">
        <v>79</v>
      </c>
      <c r="AY329" s="238" t="s">
        <v>154</v>
      </c>
    </row>
    <row r="330" spans="1:65" s="14" customFormat="1" ht="11.25">
      <c r="B330" s="228"/>
      <c r="C330" s="229"/>
      <c r="D330" s="219" t="s">
        <v>164</v>
      </c>
      <c r="E330" s="230" t="s">
        <v>1</v>
      </c>
      <c r="F330" s="231" t="s">
        <v>347</v>
      </c>
      <c r="G330" s="229"/>
      <c r="H330" s="232">
        <v>155.52000000000001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164</v>
      </c>
      <c r="AU330" s="238" t="s">
        <v>89</v>
      </c>
      <c r="AV330" s="14" t="s">
        <v>89</v>
      </c>
      <c r="AW330" s="14" t="s">
        <v>34</v>
      </c>
      <c r="AX330" s="14" t="s">
        <v>79</v>
      </c>
      <c r="AY330" s="238" t="s">
        <v>154</v>
      </c>
    </row>
    <row r="331" spans="1:65" s="14" customFormat="1" ht="11.25">
      <c r="B331" s="228"/>
      <c r="C331" s="229"/>
      <c r="D331" s="219" t="s">
        <v>164</v>
      </c>
      <c r="E331" s="230" t="s">
        <v>1</v>
      </c>
      <c r="F331" s="231" t="s">
        <v>348</v>
      </c>
      <c r="G331" s="229"/>
      <c r="H331" s="232">
        <v>172.08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164</v>
      </c>
      <c r="AU331" s="238" t="s">
        <v>89</v>
      </c>
      <c r="AV331" s="14" t="s">
        <v>89</v>
      </c>
      <c r="AW331" s="14" t="s">
        <v>34</v>
      </c>
      <c r="AX331" s="14" t="s">
        <v>79</v>
      </c>
      <c r="AY331" s="238" t="s">
        <v>154</v>
      </c>
    </row>
    <row r="332" spans="1:65" s="14" customFormat="1" ht="11.25">
      <c r="B332" s="228"/>
      <c r="C332" s="229"/>
      <c r="D332" s="219" t="s">
        <v>164</v>
      </c>
      <c r="E332" s="230" t="s">
        <v>1</v>
      </c>
      <c r="F332" s="231" t="s">
        <v>349</v>
      </c>
      <c r="G332" s="229"/>
      <c r="H332" s="232">
        <v>60.48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164</v>
      </c>
      <c r="AU332" s="238" t="s">
        <v>89</v>
      </c>
      <c r="AV332" s="14" t="s">
        <v>89</v>
      </c>
      <c r="AW332" s="14" t="s">
        <v>34</v>
      </c>
      <c r="AX332" s="14" t="s">
        <v>79</v>
      </c>
      <c r="AY332" s="238" t="s">
        <v>154</v>
      </c>
    </row>
    <row r="333" spans="1:65" s="14" customFormat="1" ht="11.25">
      <c r="B333" s="228"/>
      <c r="C333" s="229"/>
      <c r="D333" s="219" t="s">
        <v>164</v>
      </c>
      <c r="E333" s="230" t="s">
        <v>1</v>
      </c>
      <c r="F333" s="231" t="s">
        <v>350</v>
      </c>
      <c r="G333" s="229"/>
      <c r="H333" s="232">
        <v>25.5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164</v>
      </c>
      <c r="AU333" s="238" t="s">
        <v>89</v>
      </c>
      <c r="AV333" s="14" t="s">
        <v>89</v>
      </c>
      <c r="AW333" s="14" t="s">
        <v>34</v>
      </c>
      <c r="AX333" s="14" t="s">
        <v>79</v>
      </c>
      <c r="AY333" s="238" t="s">
        <v>154</v>
      </c>
    </row>
    <row r="334" spans="1:65" s="13" customFormat="1" ht="11.25">
      <c r="B334" s="217"/>
      <c r="C334" s="218"/>
      <c r="D334" s="219" t="s">
        <v>164</v>
      </c>
      <c r="E334" s="220" t="s">
        <v>1</v>
      </c>
      <c r="F334" s="221" t="s">
        <v>351</v>
      </c>
      <c r="G334" s="218"/>
      <c r="H334" s="220" t="s">
        <v>1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164</v>
      </c>
      <c r="AU334" s="227" t="s">
        <v>89</v>
      </c>
      <c r="AV334" s="13" t="s">
        <v>87</v>
      </c>
      <c r="AW334" s="13" t="s">
        <v>34</v>
      </c>
      <c r="AX334" s="13" t="s">
        <v>79</v>
      </c>
      <c r="AY334" s="227" t="s">
        <v>154</v>
      </c>
    </row>
    <row r="335" spans="1:65" s="14" customFormat="1" ht="11.25">
      <c r="B335" s="228"/>
      <c r="C335" s="229"/>
      <c r="D335" s="219" t="s">
        <v>164</v>
      </c>
      <c r="E335" s="230" t="s">
        <v>1</v>
      </c>
      <c r="F335" s="231" t="s">
        <v>352</v>
      </c>
      <c r="G335" s="229"/>
      <c r="H335" s="232">
        <v>-18.315000000000001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164</v>
      </c>
      <c r="AU335" s="238" t="s">
        <v>89</v>
      </c>
      <c r="AV335" s="14" t="s">
        <v>89</v>
      </c>
      <c r="AW335" s="14" t="s">
        <v>34</v>
      </c>
      <c r="AX335" s="14" t="s">
        <v>79</v>
      </c>
      <c r="AY335" s="238" t="s">
        <v>154</v>
      </c>
    </row>
    <row r="336" spans="1:65" s="14" customFormat="1" ht="11.25">
      <c r="B336" s="228"/>
      <c r="C336" s="229"/>
      <c r="D336" s="219" t="s">
        <v>164</v>
      </c>
      <c r="E336" s="230" t="s">
        <v>1</v>
      </c>
      <c r="F336" s="231" t="s">
        <v>353</v>
      </c>
      <c r="G336" s="229"/>
      <c r="H336" s="232">
        <v>-11.82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164</v>
      </c>
      <c r="AU336" s="238" t="s">
        <v>89</v>
      </c>
      <c r="AV336" s="14" t="s">
        <v>89</v>
      </c>
      <c r="AW336" s="14" t="s">
        <v>34</v>
      </c>
      <c r="AX336" s="14" t="s">
        <v>79</v>
      </c>
      <c r="AY336" s="238" t="s">
        <v>154</v>
      </c>
    </row>
    <row r="337" spans="1:65" s="14" customFormat="1" ht="11.25">
      <c r="B337" s="228"/>
      <c r="C337" s="229"/>
      <c r="D337" s="219" t="s">
        <v>164</v>
      </c>
      <c r="E337" s="230" t="s">
        <v>1</v>
      </c>
      <c r="F337" s="231" t="s">
        <v>354</v>
      </c>
      <c r="G337" s="229"/>
      <c r="H337" s="232">
        <v>-6.3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164</v>
      </c>
      <c r="AU337" s="238" t="s">
        <v>89</v>
      </c>
      <c r="AV337" s="14" t="s">
        <v>89</v>
      </c>
      <c r="AW337" s="14" t="s">
        <v>34</v>
      </c>
      <c r="AX337" s="14" t="s">
        <v>79</v>
      </c>
      <c r="AY337" s="238" t="s">
        <v>154</v>
      </c>
    </row>
    <row r="338" spans="1:65" s="14" customFormat="1" ht="11.25">
      <c r="B338" s="228"/>
      <c r="C338" s="229"/>
      <c r="D338" s="219" t="s">
        <v>164</v>
      </c>
      <c r="E338" s="230" t="s">
        <v>1</v>
      </c>
      <c r="F338" s="231" t="s">
        <v>355</v>
      </c>
      <c r="G338" s="229"/>
      <c r="H338" s="232">
        <v>-62.4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164</v>
      </c>
      <c r="AU338" s="238" t="s">
        <v>89</v>
      </c>
      <c r="AV338" s="14" t="s">
        <v>89</v>
      </c>
      <c r="AW338" s="14" t="s">
        <v>34</v>
      </c>
      <c r="AX338" s="14" t="s">
        <v>79</v>
      </c>
      <c r="AY338" s="238" t="s">
        <v>154</v>
      </c>
    </row>
    <row r="339" spans="1:65" s="14" customFormat="1" ht="11.25">
      <c r="B339" s="228"/>
      <c r="C339" s="229"/>
      <c r="D339" s="219" t="s">
        <v>164</v>
      </c>
      <c r="E339" s="230" t="s">
        <v>1</v>
      </c>
      <c r="F339" s="231" t="s">
        <v>356</v>
      </c>
      <c r="G339" s="229"/>
      <c r="H339" s="232">
        <v>-4.2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164</v>
      </c>
      <c r="AU339" s="238" t="s">
        <v>89</v>
      </c>
      <c r="AV339" s="14" t="s">
        <v>89</v>
      </c>
      <c r="AW339" s="14" t="s">
        <v>34</v>
      </c>
      <c r="AX339" s="14" t="s">
        <v>79</v>
      </c>
      <c r="AY339" s="238" t="s">
        <v>154</v>
      </c>
    </row>
    <row r="340" spans="1:65" s="14" customFormat="1" ht="11.25">
      <c r="B340" s="228"/>
      <c r="C340" s="229"/>
      <c r="D340" s="219" t="s">
        <v>164</v>
      </c>
      <c r="E340" s="230" t="s">
        <v>1</v>
      </c>
      <c r="F340" s="231" t="s">
        <v>357</v>
      </c>
      <c r="G340" s="229"/>
      <c r="H340" s="232">
        <v>-8.016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164</v>
      </c>
      <c r="AU340" s="238" t="s">
        <v>89</v>
      </c>
      <c r="AV340" s="14" t="s">
        <v>89</v>
      </c>
      <c r="AW340" s="14" t="s">
        <v>34</v>
      </c>
      <c r="AX340" s="14" t="s">
        <v>79</v>
      </c>
      <c r="AY340" s="238" t="s">
        <v>154</v>
      </c>
    </row>
    <row r="341" spans="1:65" s="13" customFormat="1" ht="11.25">
      <c r="B341" s="217"/>
      <c r="C341" s="218"/>
      <c r="D341" s="219" t="s">
        <v>164</v>
      </c>
      <c r="E341" s="220" t="s">
        <v>1</v>
      </c>
      <c r="F341" s="221" t="s">
        <v>386</v>
      </c>
      <c r="G341" s="218"/>
      <c r="H341" s="220" t="s">
        <v>1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164</v>
      </c>
      <c r="AU341" s="227" t="s">
        <v>89</v>
      </c>
      <c r="AV341" s="13" t="s">
        <v>87</v>
      </c>
      <c r="AW341" s="13" t="s">
        <v>34</v>
      </c>
      <c r="AX341" s="13" t="s">
        <v>79</v>
      </c>
      <c r="AY341" s="227" t="s">
        <v>154</v>
      </c>
    </row>
    <row r="342" spans="1:65" s="14" customFormat="1" ht="11.25">
      <c r="B342" s="228"/>
      <c r="C342" s="229"/>
      <c r="D342" s="219" t="s">
        <v>164</v>
      </c>
      <c r="E342" s="230" t="s">
        <v>1</v>
      </c>
      <c r="F342" s="231" t="s">
        <v>387</v>
      </c>
      <c r="G342" s="229"/>
      <c r="H342" s="232">
        <v>-14.19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164</v>
      </c>
      <c r="AU342" s="238" t="s">
        <v>89</v>
      </c>
      <c r="AV342" s="14" t="s">
        <v>89</v>
      </c>
      <c r="AW342" s="14" t="s">
        <v>34</v>
      </c>
      <c r="AX342" s="14" t="s">
        <v>79</v>
      </c>
      <c r="AY342" s="238" t="s">
        <v>154</v>
      </c>
    </row>
    <row r="343" spans="1:65" s="14" customFormat="1" ht="11.25">
      <c r="B343" s="228"/>
      <c r="C343" s="229"/>
      <c r="D343" s="219" t="s">
        <v>164</v>
      </c>
      <c r="E343" s="230" t="s">
        <v>1</v>
      </c>
      <c r="F343" s="231" t="s">
        <v>388</v>
      </c>
      <c r="G343" s="229"/>
      <c r="H343" s="232">
        <v>-3.45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164</v>
      </c>
      <c r="AU343" s="238" t="s">
        <v>89</v>
      </c>
      <c r="AV343" s="14" t="s">
        <v>89</v>
      </c>
      <c r="AW343" s="14" t="s">
        <v>34</v>
      </c>
      <c r="AX343" s="14" t="s">
        <v>79</v>
      </c>
      <c r="AY343" s="238" t="s">
        <v>154</v>
      </c>
    </row>
    <row r="344" spans="1:65" s="14" customFormat="1" ht="11.25">
      <c r="B344" s="228"/>
      <c r="C344" s="229"/>
      <c r="D344" s="219" t="s">
        <v>164</v>
      </c>
      <c r="E344" s="230" t="s">
        <v>1</v>
      </c>
      <c r="F344" s="231" t="s">
        <v>389</v>
      </c>
      <c r="G344" s="229"/>
      <c r="H344" s="232">
        <v>-8.2319999999999993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164</v>
      </c>
      <c r="AU344" s="238" t="s">
        <v>89</v>
      </c>
      <c r="AV344" s="14" t="s">
        <v>89</v>
      </c>
      <c r="AW344" s="14" t="s">
        <v>34</v>
      </c>
      <c r="AX344" s="14" t="s">
        <v>79</v>
      </c>
      <c r="AY344" s="238" t="s">
        <v>154</v>
      </c>
    </row>
    <row r="345" spans="1:65" s="14" customFormat="1" ht="11.25">
      <c r="B345" s="228"/>
      <c r="C345" s="229"/>
      <c r="D345" s="219" t="s">
        <v>164</v>
      </c>
      <c r="E345" s="230" t="s">
        <v>1</v>
      </c>
      <c r="F345" s="231" t="s">
        <v>390</v>
      </c>
      <c r="G345" s="229"/>
      <c r="H345" s="232">
        <v>7.9530000000000003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164</v>
      </c>
      <c r="AU345" s="238" t="s">
        <v>89</v>
      </c>
      <c r="AV345" s="14" t="s">
        <v>89</v>
      </c>
      <c r="AW345" s="14" t="s">
        <v>34</v>
      </c>
      <c r="AX345" s="14" t="s">
        <v>79</v>
      </c>
      <c r="AY345" s="238" t="s">
        <v>154</v>
      </c>
    </row>
    <row r="346" spans="1:65" s="15" customFormat="1" ht="11.25">
      <c r="B346" s="239"/>
      <c r="C346" s="240"/>
      <c r="D346" s="219" t="s">
        <v>164</v>
      </c>
      <c r="E346" s="241" t="s">
        <v>1</v>
      </c>
      <c r="F346" s="242" t="s">
        <v>172</v>
      </c>
      <c r="G346" s="240"/>
      <c r="H346" s="243">
        <v>720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AT346" s="249" t="s">
        <v>164</v>
      </c>
      <c r="AU346" s="249" t="s">
        <v>89</v>
      </c>
      <c r="AV346" s="15" t="s">
        <v>162</v>
      </c>
      <c r="AW346" s="15" t="s">
        <v>34</v>
      </c>
      <c r="AX346" s="15" t="s">
        <v>87</v>
      </c>
      <c r="AY346" s="249" t="s">
        <v>154</v>
      </c>
    </row>
    <row r="347" spans="1:65" s="2" customFormat="1" ht="36" customHeight="1">
      <c r="A347" s="35"/>
      <c r="B347" s="36"/>
      <c r="C347" s="204" t="s">
        <v>391</v>
      </c>
      <c r="D347" s="204" t="s">
        <v>157</v>
      </c>
      <c r="E347" s="205" t="s">
        <v>392</v>
      </c>
      <c r="F347" s="206" t="s">
        <v>393</v>
      </c>
      <c r="G347" s="207" t="s">
        <v>179</v>
      </c>
      <c r="H347" s="208">
        <v>94</v>
      </c>
      <c r="I347" s="209"/>
      <c r="J347" s="210">
        <f>ROUND(I347*H347,2)</f>
        <v>0</v>
      </c>
      <c r="K347" s="206" t="s">
        <v>161</v>
      </c>
      <c r="L347" s="40"/>
      <c r="M347" s="211" t="s">
        <v>1</v>
      </c>
      <c r="N347" s="212" t="s">
        <v>44</v>
      </c>
      <c r="O347" s="72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5" t="s">
        <v>162</v>
      </c>
      <c r="AT347" s="215" t="s">
        <v>157</v>
      </c>
      <c r="AU347" s="215" t="s">
        <v>89</v>
      </c>
      <c r="AY347" s="18" t="s">
        <v>154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8" t="s">
        <v>87</v>
      </c>
      <c r="BK347" s="216">
        <f>ROUND(I347*H347,2)</f>
        <v>0</v>
      </c>
      <c r="BL347" s="18" t="s">
        <v>162</v>
      </c>
      <c r="BM347" s="215" t="s">
        <v>394</v>
      </c>
    </row>
    <row r="348" spans="1:65" s="13" customFormat="1" ht="22.5">
      <c r="B348" s="217"/>
      <c r="C348" s="218"/>
      <c r="D348" s="219" t="s">
        <v>164</v>
      </c>
      <c r="E348" s="220" t="s">
        <v>1</v>
      </c>
      <c r="F348" s="221" t="s">
        <v>395</v>
      </c>
      <c r="G348" s="218"/>
      <c r="H348" s="220" t="s">
        <v>1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164</v>
      </c>
      <c r="AU348" s="227" t="s">
        <v>89</v>
      </c>
      <c r="AV348" s="13" t="s">
        <v>87</v>
      </c>
      <c r="AW348" s="13" t="s">
        <v>34</v>
      </c>
      <c r="AX348" s="13" t="s">
        <v>79</v>
      </c>
      <c r="AY348" s="227" t="s">
        <v>154</v>
      </c>
    </row>
    <row r="349" spans="1:65" s="13" customFormat="1" ht="11.25">
      <c r="B349" s="217"/>
      <c r="C349" s="218"/>
      <c r="D349" s="219" t="s">
        <v>164</v>
      </c>
      <c r="E349" s="220" t="s">
        <v>1</v>
      </c>
      <c r="F349" s="221" t="s">
        <v>396</v>
      </c>
      <c r="G349" s="218"/>
      <c r="H349" s="220" t="s">
        <v>1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164</v>
      </c>
      <c r="AU349" s="227" t="s">
        <v>89</v>
      </c>
      <c r="AV349" s="13" t="s">
        <v>87</v>
      </c>
      <c r="AW349" s="13" t="s">
        <v>34</v>
      </c>
      <c r="AX349" s="13" t="s">
        <v>79</v>
      </c>
      <c r="AY349" s="227" t="s">
        <v>154</v>
      </c>
    </row>
    <row r="350" spans="1:65" s="14" customFormat="1" ht="11.25">
      <c r="B350" s="228"/>
      <c r="C350" s="229"/>
      <c r="D350" s="219" t="s">
        <v>164</v>
      </c>
      <c r="E350" s="230" t="s">
        <v>1</v>
      </c>
      <c r="F350" s="231" t="s">
        <v>397</v>
      </c>
      <c r="G350" s="229"/>
      <c r="H350" s="232">
        <v>71.34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164</v>
      </c>
      <c r="AU350" s="238" t="s">
        <v>89</v>
      </c>
      <c r="AV350" s="14" t="s">
        <v>89</v>
      </c>
      <c r="AW350" s="14" t="s">
        <v>34</v>
      </c>
      <c r="AX350" s="14" t="s">
        <v>79</v>
      </c>
      <c r="AY350" s="238" t="s">
        <v>154</v>
      </c>
    </row>
    <row r="351" spans="1:65" s="14" customFormat="1" ht="11.25">
      <c r="B351" s="228"/>
      <c r="C351" s="229"/>
      <c r="D351" s="219" t="s">
        <v>164</v>
      </c>
      <c r="E351" s="230" t="s">
        <v>1</v>
      </c>
      <c r="F351" s="231" t="s">
        <v>398</v>
      </c>
      <c r="G351" s="229"/>
      <c r="H351" s="232">
        <v>13.95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164</v>
      </c>
      <c r="AU351" s="238" t="s">
        <v>89</v>
      </c>
      <c r="AV351" s="14" t="s">
        <v>89</v>
      </c>
      <c r="AW351" s="14" t="s">
        <v>34</v>
      </c>
      <c r="AX351" s="14" t="s">
        <v>79</v>
      </c>
      <c r="AY351" s="238" t="s">
        <v>154</v>
      </c>
    </row>
    <row r="352" spans="1:65" s="14" customFormat="1" ht="11.25">
      <c r="B352" s="228"/>
      <c r="C352" s="229"/>
      <c r="D352" s="219" t="s">
        <v>164</v>
      </c>
      <c r="E352" s="230" t="s">
        <v>1</v>
      </c>
      <c r="F352" s="231" t="s">
        <v>399</v>
      </c>
      <c r="G352" s="229"/>
      <c r="H352" s="232">
        <v>8.7100000000000009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164</v>
      </c>
      <c r="AU352" s="238" t="s">
        <v>89</v>
      </c>
      <c r="AV352" s="14" t="s">
        <v>89</v>
      </c>
      <c r="AW352" s="14" t="s">
        <v>34</v>
      </c>
      <c r="AX352" s="14" t="s">
        <v>79</v>
      </c>
      <c r="AY352" s="238" t="s">
        <v>154</v>
      </c>
    </row>
    <row r="353" spans="1:65" s="15" customFormat="1" ht="11.25">
      <c r="B353" s="239"/>
      <c r="C353" s="240"/>
      <c r="D353" s="219" t="s">
        <v>164</v>
      </c>
      <c r="E353" s="241" t="s">
        <v>1</v>
      </c>
      <c r="F353" s="242" t="s">
        <v>172</v>
      </c>
      <c r="G353" s="240"/>
      <c r="H353" s="243">
        <v>94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AT353" s="249" t="s">
        <v>164</v>
      </c>
      <c r="AU353" s="249" t="s">
        <v>89</v>
      </c>
      <c r="AV353" s="15" t="s">
        <v>162</v>
      </c>
      <c r="AW353" s="15" t="s">
        <v>34</v>
      </c>
      <c r="AX353" s="15" t="s">
        <v>87</v>
      </c>
      <c r="AY353" s="249" t="s">
        <v>154</v>
      </c>
    </row>
    <row r="354" spans="1:65" s="2" customFormat="1" ht="16.5" customHeight="1">
      <c r="A354" s="35"/>
      <c r="B354" s="36"/>
      <c r="C354" s="204" t="s">
        <v>400</v>
      </c>
      <c r="D354" s="204" t="s">
        <v>157</v>
      </c>
      <c r="E354" s="205" t="s">
        <v>401</v>
      </c>
      <c r="F354" s="206" t="s">
        <v>402</v>
      </c>
      <c r="G354" s="207" t="s">
        <v>247</v>
      </c>
      <c r="H354" s="208">
        <v>50</v>
      </c>
      <c r="I354" s="209"/>
      <c r="J354" s="210">
        <f>ROUND(I354*H354,2)</f>
        <v>0</v>
      </c>
      <c r="K354" s="206" t="s">
        <v>1</v>
      </c>
      <c r="L354" s="40"/>
      <c r="M354" s="211" t="s">
        <v>1</v>
      </c>
      <c r="N354" s="212" t="s">
        <v>44</v>
      </c>
      <c r="O354" s="72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5" t="s">
        <v>162</v>
      </c>
      <c r="AT354" s="215" t="s">
        <v>157</v>
      </c>
      <c r="AU354" s="215" t="s">
        <v>89</v>
      </c>
      <c r="AY354" s="18" t="s">
        <v>154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8" t="s">
        <v>87</v>
      </c>
      <c r="BK354" s="216">
        <f>ROUND(I354*H354,2)</f>
        <v>0</v>
      </c>
      <c r="BL354" s="18" t="s">
        <v>162</v>
      </c>
      <c r="BM354" s="215" t="s">
        <v>403</v>
      </c>
    </row>
    <row r="355" spans="1:65" s="13" customFormat="1" ht="11.25">
      <c r="B355" s="217"/>
      <c r="C355" s="218"/>
      <c r="D355" s="219" t="s">
        <v>164</v>
      </c>
      <c r="E355" s="220" t="s">
        <v>1</v>
      </c>
      <c r="F355" s="221" t="s">
        <v>404</v>
      </c>
      <c r="G355" s="218"/>
      <c r="H355" s="220" t="s">
        <v>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164</v>
      </c>
      <c r="AU355" s="227" t="s">
        <v>89</v>
      </c>
      <c r="AV355" s="13" t="s">
        <v>87</v>
      </c>
      <c r="AW355" s="13" t="s">
        <v>34</v>
      </c>
      <c r="AX355" s="13" t="s">
        <v>79</v>
      </c>
      <c r="AY355" s="227" t="s">
        <v>154</v>
      </c>
    </row>
    <row r="356" spans="1:65" s="14" customFormat="1" ht="11.25">
      <c r="B356" s="228"/>
      <c r="C356" s="229"/>
      <c r="D356" s="219" t="s">
        <v>164</v>
      </c>
      <c r="E356" s="230" t="s">
        <v>1</v>
      </c>
      <c r="F356" s="231" t="s">
        <v>405</v>
      </c>
      <c r="G356" s="229"/>
      <c r="H356" s="232">
        <v>50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164</v>
      </c>
      <c r="AU356" s="238" t="s">
        <v>89</v>
      </c>
      <c r="AV356" s="14" t="s">
        <v>89</v>
      </c>
      <c r="AW356" s="14" t="s">
        <v>34</v>
      </c>
      <c r="AX356" s="14" t="s">
        <v>87</v>
      </c>
      <c r="AY356" s="238" t="s">
        <v>154</v>
      </c>
    </row>
    <row r="357" spans="1:65" s="12" customFormat="1" ht="22.9" customHeight="1">
      <c r="B357" s="188"/>
      <c r="C357" s="189"/>
      <c r="D357" s="190" t="s">
        <v>78</v>
      </c>
      <c r="E357" s="202" t="s">
        <v>406</v>
      </c>
      <c r="F357" s="202" t="s">
        <v>407</v>
      </c>
      <c r="G357" s="189"/>
      <c r="H357" s="189"/>
      <c r="I357" s="192"/>
      <c r="J357" s="203">
        <f>BK357</f>
        <v>0</v>
      </c>
      <c r="K357" s="189"/>
      <c r="L357" s="194"/>
      <c r="M357" s="195"/>
      <c r="N357" s="196"/>
      <c r="O357" s="196"/>
      <c r="P357" s="197">
        <f>SUM(P358:P379)</f>
        <v>0</v>
      </c>
      <c r="Q357" s="196"/>
      <c r="R357" s="197">
        <f>SUM(R358:R379)</f>
        <v>29.341113799999999</v>
      </c>
      <c r="S357" s="196"/>
      <c r="T357" s="198">
        <f>SUM(T358:T379)</f>
        <v>0</v>
      </c>
      <c r="AR357" s="199" t="s">
        <v>87</v>
      </c>
      <c r="AT357" s="200" t="s">
        <v>78</v>
      </c>
      <c r="AU357" s="200" t="s">
        <v>87</v>
      </c>
      <c r="AY357" s="199" t="s">
        <v>154</v>
      </c>
      <c r="BK357" s="201">
        <f>SUM(BK358:BK379)</f>
        <v>0</v>
      </c>
    </row>
    <row r="358" spans="1:65" s="2" customFormat="1" ht="24" customHeight="1">
      <c r="A358" s="35"/>
      <c r="B358" s="36"/>
      <c r="C358" s="204" t="s">
        <v>408</v>
      </c>
      <c r="D358" s="204" t="s">
        <v>157</v>
      </c>
      <c r="E358" s="205" t="s">
        <v>409</v>
      </c>
      <c r="F358" s="206" t="s">
        <v>410</v>
      </c>
      <c r="G358" s="207" t="s">
        <v>160</v>
      </c>
      <c r="H358" s="208">
        <v>0.02</v>
      </c>
      <c r="I358" s="209"/>
      <c r="J358" s="210">
        <f>ROUND(I358*H358,2)</f>
        <v>0</v>
      </c>
      <c r="K358" s="206" t="s">
        <v>161</v>
      </c>
      <c r="L358" s="40"/>
      <c r="M358" s="211" t="s">
        <v>1</v>
      </c>
      <c r="N358" s="212" t="s">
        <v>44</v>
      </c>
      <c r="O358" s="72"/>
      <c r="P358" s="213">
        <f>O358*H358</f>
        <v>0</v>
      </c>
      <c r="Q358" s="213">
        <v>2.2563399999999998</v>
      </c>
      <c r="R358" s="213">
        <f>Q358*H358</f>
        <v>4.5126799999999995E-2</v>
      </c>
      <c r="S358" s="213">
        <v>0</v>
      </c>
      <c r="T358" s="21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5" t="s">
        <v>162</v>
      </c>
      <c r="AT358" s="215" t="s">
        <v>157</v>
      </c>
      <c r="AU358" s="215" t="s">
        <v>89</v>
      </c>
      <c r="AY358" s="18" t="s">
        <v>154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8" t="s">
        <v>87</v>
      </c>
      <c r="BK358" s="216">
        <f>ROUND(I358*H358,2)</f>
        <v>0</v>
      </c>
      <c r="BL358" s="18" t="s">
        <v>162</v>
      </c>
      <c r="BM358" s="215" t="s">
        <v>411</v>
      </c>
    </row>
    <row r="359" spans="1:65" s="13" customFormat="1" ht="22.5">
      <c r="B359" s="217"/>
      <c r="C359" s="218"/>
      <c r="D359" s="219" t="s">
        <v>164</v>
      </c>
      <c r="E359" s="220" t="s">
        <v>1</v>
      </c>
      <c r="F359" s="221" t="s">
        <v>412</v>
      </c>
      <c r="G359" s="218"/>
      <c r="H359" s="220" t="s">
        <v>1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164</v>
      </c>
      <c r="AU359" s="227" t="s">
        <v>89</v>
      </c>
      <c r="AV359" s="13" t="s">
        <v>87</v>
      </c>
      <c r="AW359" s="13" t="s">
        <v>34</v>
      </c>
      <c r="AX359" s="13" t="s">
        <v>79</v>
      </c>
      <c r="AY359" s="227" t="s">
        <v>154</v>
      </c>
    </row>
    <row r="360" spans="1:65" s="14" customFormat="1" ht="11.25">
      <c r="B360" s="228"/>
      <c r="C360" s="229"/>
      <c r="D360" s="219" t="s">
        <v>164</v>
      </c>
      <c r="E360" s="230" t="s">
        <v>1</v>
      </c>
      <c r="F360" s="231" t="s">
        <v>413</v>
      </c>
      <c r="G360" s="229"/>
      <c r="H360" s="232">
        <v>0.02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164</v>
      </c>
      <c r="AU360" s="238" t="s">
        <v>89</v>
      </c>
      <c r="AV360" s="14" t="s">
        <v>89</v>
      </c>
      <c r="AW360" s="14" t="s">
        <v>34</v>
      </c>
      <c r="AX360" s="14" t="s">
        <v>87</v>
      </c>
      <c r="AY360" s="238" t="s">
        <v>154</v>
      </c>
    </row>
    <row r="361" spans="1:65" s="2" customFormat="1" ht="24" customHeight="1">
      <c r="A361" s="35"/>
      <c r="B361" s="36"/>
      <c r="C361" s="204" t="s">
        <v>414</v>
      </c>
      <c r="D361" s="204" t="s">
        <v>157</v>
      </c>
      <c r="E361" s="205" t="s">
        <v>415</v>
      </c>
      <c r="F361" s="206" t="s">
        <v>416</v>
      </c>
      <c r="G361" s="207" t="s">
        <v>160</v>
      </c>
      <c r="H361" s="208">
        <v>0.3</v>
      </c>
      <c r="I361" s="209"/>
      <c r="J361" s="210">
        <f>ROUND(I361*H361,2)</f>
        <v>0</v>
      </c>
      <c r="K361" s="206" t="s">
        <v>161</v>
      </c>
      <c r="L361" s="40"/>
      <c r="M361" s="211" t="s">
        <v>1</v>
      </c>
      <c r="N361" s="212" t="s">
        <v>44</v>
      </c>
      <c r="O361" s="72"/>
      <c r="P361" s="213">
        <f>O361*H361</f>
        <v>0</v>
      </c>
      <c r="Q361" s="213">
        <v>2.45329</v>
      </c>
      <c r="R361" s="213">
        <f>Q361*H361</f>
        <v>0.73598699999999995</v>
      </c>
      <c r="S361" s="213">
        <v>0</v>
      </c>
      <c r="T361" s="21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5" t="s">
        <v>162</v>
      </c>
      <c r="AT361" s="215" t="s">
        <v>157</v>
      </c>
      <c r="AU361" s="215" t="s">
        <v>89</v>
      </c>
      <c r="AY361" s="18" t="s">
        <v>154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8" t="s">
        <v>87</v>
      </c>
      <c r="BK361" s="216">
        <f>ROUND(I361*H361,2)</f>
        <v>0</v>
      </c>
      <c r="BL361" s="18" t="s">
        <v>162</v>
      </c>
      <c r="BM361" s="215" t="s">
        <v>417</v>
      </c>
    </row>
    <row r="362" spans="1:65" s="13" customFormat="1" ht="11.25">
      <c r="B362" s="217"/>
      <c r="C362" s="218"/>
      <c r="D362" s="219" t="s">
        <v>164</v>
      </c>
      <c r="E362" s="220" t="s">
        <v>1</v>
      </c>
      <c r="F362" s="221" t="s">
        <v>418</v>
      </c>
      <c r="G362" s="218"/>
      <c r="H362" s="220" t="s">
        <v>1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164</v>
      </c>
      <c r="AU362" s="227" t="s">
        <v>89</v>
      </c>
      <c r="AV362" s="13" t="s">
        <v>87</v>
      </c>
      <c r="AW362" s="13" t="s">
        <v>34</v>
      </c>
      <c r="AX362" s="13" t="s">
        <v>79</v>
      </c>
      <c r="AY362" s="227" t="s">
        <v>154</v>
      </c>
    </row>
    <row r="363" spans="1:65" s="13" customFormat="1" ht="11.25">
      <c r="B363" s="217"/>
      <c r="C363" s="218"/>
      <c r="D363" s="219" t="s">
        <v>164</v>
      </c>
      <c r="E363" s="220" t="s">
        <v>1</v>
      </c>
      <c r="F363" s="221" t="s">
        <v>419</v>
      </c>
      <c r="G363" s="218"/>
      <c r="H363" s="220" t="s">
        <v>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164</v>
      </c>
      <c r="AU363" s="227" t="s">
        <v>89</v>
      </c>
      <c r="AV363" s="13" t="s">
        <v>87</v>
      </c>
      <c r="AW363" s="13" t="s">
        <v>34</v>
      </c>
      <c r="AX363" s="13" t="s">
        <v>79</v>
      </c>
      <c r="AY363" s="227" t="s">
        <v>154</v>
      </c>
    </row>
    <row r="364" spans="1:65" s="14" customFormat="1" ht="11.25">
      <c r="B364" s="228"/>
      <c r="C364" s="229"/>
      <c r="D364" s="219" t="s">
        <v>164</v>
      </c>
      <c r="E364" s="230" t="s">
        <v>1</v>
      </c>
      <c r="F364" s="231" t="s">
        <v>420</v>
      </c>
      <c r="G364" s="229"/>
      <c r="H364" s="232">
        <v>0.254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164</v>
      </c>
      <c r="AU364" s="238" t="s">
        <v>89</v>
      </c>
      <c r="AV364" s="14" t="s">
        <v>89</v>
      </c>
      <c r="AW364" s="14" t="s">
        <v>34</v>
      </c>
      <c r="AX364" s="14" t="s">
        <v>79</v>
      </c>
      <c r="AY364" s="238" t="s">
        <v>154</v>
      </c>
    </row>
    <row r="365" spans="1:65" s="14" customFormat="1" ht="11.25">
      <c r="B365" s="228"/>
      <c r="C365" s="229"/>
      <c r="D365" s="219" t="s">
        <v>164</v>
      </c>
      <c r="E365" s="230" t="s">
        <v>1</v>
      </c>
      <c r="F365" s="231" t="s">
        <v>421</v>
      </c>
      <c r="G365" s="229"/>
      <c r="H365" s="232">
        <v>4.5999999999999999E-2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164</v>
      </c>
      <c r="AU365" s="238" t="s">
        <v>89</v>
      </c>
      <c r="AV365" s="14" t="s">
        <v>89</v>
      </c>
      <c r="AW365" s="14" t="s">
        <v>34</v>
      </c>
      <c r="AX365" s="14" t="s">
        <v>79</v>
      </c>
      <c r="AY365" s="238" t="s">
        <v>154</v>
      </c>
    </row>
    <row r="366" spans="1:65" s="15" customFormat="1" ht="11.25">
      <c r="B366" s="239"/>
      <c r="C366" s="240"/>
      <c r="D366" s="219" t="s">
        <v>164</v>
      </c>
      <c r="E366" s="241" t="s">
        <v>1</v>
      </c>
      <c r="F366" s="242" t="s">
        <v>172</v>
      </c>
      <c r="G366" s="240"/>
      <c r="H366" s="243">
        <v>0.3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AT366" s="249" t="s">
        <v>164</v>
      </c>
      <c r="AU366" s="249" t="s">
        <v>89</v>
      </c>
      <c r="AV366" s="15" t="s">
        <v>162</v>
      </c>
      <c r="AW366" s="15" t="s">
        <v>34</v>
      </c>
      <c r="AX366" s="15" t="s">
        <v>87</v>
      </c>
      <c r="AY366" s="249" t="s">
        <v>154</v>
      </c>
    </row>
    <row r="367" spans="1:65" s="2" customFormat="1" ht="24" customHeight="1">
      <c r="A367" s="35"/>
      <c r="B367" s="36"/>
      <c r="C367" s="204" t="s">
        <v>422</v>
      </c>
      <c r="D367" s="204" t="s">
        <v>157</v>
      </c>
      <c r="E367" s="205" t="s">
        <v>423</v>
      </c>
      <c r="F367" s="206" t="s">
        <v>424</v>
      </c>
      <c r="G367" s="207" t="s">
        <v>179</v>
      </c>
      <c r="H367" s="208">
        <v>272</v>
      </c>
      <c r="I367" s="209"/>
      <c r="J367" s="210">
        <f>ROUND(I367*H367,2)</f>
        <v>0</v>
      </c>
      <c r="K367" s="206" t="s">
        <v>161</v>
      </c>
      <c r="L367" s="40"/>
      <c r="M367" s="211" t="s">
        <v>1</v>
      </c>
      <c r="N367" s="212" t="s">
        <v>44</v>
      </c>
      <c r="O367" s="72"/>
      <c r="P367" s="213">
        <f>O367*H367</f>
        <v>0</v>
      </c>
      <c r="Q367" s="213">
        <v>0.105</v>
      </c>
      <c r="R367" s="213">
        <f>Q367*H367</f>
        <v>28.56</v>
      </c>
      <c r="S367" s="213">
        <v>0</v>
      </c>
      <c r="T367" s="21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5" t="s">
        <v>162</v>
      </c>
      <c r="AT367" s="215" t="s">
        <v>157</v>
      </c>
      <c r="AU367" s="215" t="s">
        <v>89</v>
      </c>
      <c r="AY367" s="18" t="s">
        <v>154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8" t="s">
        <v>87</v>
      </c>
      <c r="BK367" s="216">
        <f>ROUND(I367*H367,2)</f>
        <v>0</v>
      </c>
      <c r="BL367" s="18" t="s">
        <v>162</v>
      </c>
      <c r="BM367" s="215" t="s">
        <v>425</v>
      </c>
    </row>
    <row r="368" spans="1:65" s="13" customFormat="1" ht="11.25">
      <c r="B368" s="217"/>
      <c r="C368" s="218"/>
      <c r="D368" s="219" t="s">
        <v>164</v>
      </c>
      <c r="E368" s="220" t="s">
        <v>1</v>
      </c>
      <c r="F368" s="221" t="s">
        <v>426</v>
      </c>
      <c r="G368" s="218"/>
      <c r="H368" s="220" t="s">
        <v>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164</v>
      </c>
      <c r="AU368" s="227" t="s">
        <v>89</v>
      </c>
      <c r="AV368" s="13" t="s">
        <v>87</v>
      </c>
      <c r="AW368" s="13" t="s">
        <v>34</v>
      </c>
      <c r="AX368" s="13" t="s">
        <v>79</v>
      </c>
      <c r="AY368" s="227" t="s">
        <v>154</v>
      </c>
    </row>
    <row r="369" spans="1:65" s="13" customFormat="1" ht="11.25">
      <c r="B369" s="217"/>
      <c r="C369" s="218"/>
      <c r="D369" s="219" t="s">
        <v>164</v>
      </c>
      <c r="E369" s="220" t="s">
        <v>1</v>
      </c>
      <c r="F369" s="221" t="s">
        <v>427</v>
      </c>
      <c r="G369" s="218"/>
      <c r="H369" s="220" t="s">
        <v>1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164</v>
      </c>
      <c r="AU369" s="227" t="s">
        <v>89</v>
      </c>
      <c r="AV369" s="13" t="s">
        <v>87</v>
      </c>
      <c r="AW369" s="13" t="s">
        <v>34</v>
      </c>
      <c r="AX369" s="13" t="s">
        <v>79</v>
      </c>
      <c r="AY369" s="227" t="s">
        <v>154</v>
      </c>
    </row>
    <row r="370" spans="1:65" s="14" customFormat="1" ht="11.25">
      <c r="B370" s="228"/>
      <c r="C370" s="229"/>
      <c r="D370" s="219" t="s">
        <v>164</v>
      </c>
      <c r="E370" s="230" t="s">
        <v>1</v>
      </c>
      <c r="F370" s="231" t="s">
        <v>428</v>
      </c>
      <c r="G370" s="229"/>
      <c r="H370" s="232">
        <v>26.2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164</v>
      </c>
      <c r="AU370" s="238" t="s">
        <v>89</v>
      </c>
      <c r="AV370" s="14" t="s">
        <v>89</v>
      </c>
      <c r="AW370" s="14" t="s">
        <v>34</v>
      </c>
      <c r="AX370" s="14" t="s">
        <v>79</v>
      </c>
      <c r="AY370" s="238" t="s">
        <v>154</v>
      </c>
    </row>
    <row r="371" spans="1:65" s="14" customFormat="1" ht="11.25">
      <c r="B371" s="228"/>
      <c r="C371" s="229"/>
      <c r="D371" s="219" t="s">
        <v>164</v>
      </c>
      <c r="E371" s="230" t="s">
        <v>1</v>
      </c>
      <c r="F371" s="231" t="s">
        <v>429</v>
      </c>
      <c r="G371" s="229"/>
      <c r="H371" s="232">
        <v>2.8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164</v>
      </c>
      <c r="AU371" s="238" t="s">
        <v>89</v>
      </c>
      <c r="AV371" s="14" t="s">
        <v>89</v>
      </c>
      <c r="AW371" s="14" t="s">
        <v>34</v>
      </c>
      <c r="AX371" s="14" t="s">
        <v>79</v>
      </c>
      <c r="AY371" s="238" t="s">
        <v>154</v>
      </c>
    </row>
    <row r="372" spans="1:65" s="16" customFormat="1" ht="11.25">
      <c r="B372" s="260"/>
      <c r="C372" s="261"/>
      <c r="D372" s="219" t="s">
        <v>164</v>
      </c>
      <c r="E372" s="262" t="s">
        <v>1</v>
      </c>
      <c r="F372" s="263" t="s">
        <v>289</v>
      </c>
      <c r="G372" s="261"/>
      <c r="H372" s="264">
        <v>29</v>
      </c>
      <c r="I372" s="265"/>
      <c r="J372" s="261"/>
      <c r="K372" s="261"/>
      <c r="L372" s="266"/>
      <c r="M372" s="267"/>
      <c r="N372" s="268"/>
      <c r="O372" s="268"/>
      <c r="P372" s="268"/>
      <c r="Q372" s="268"/>
      <c r="R372" s="268"/>
      <c r="S372" s="268"/>
      <c r="T372" s="269"/>
      <c r="AT372" s="270" t="s">
        <v>164</v>
      </c>
      <c r="AU372" s="270" t="s">
        <v>89</v>
      </c>
      <c r="AV372" s="16" t="s">
        <v>155</v>
      </c>
      <c r="AW372" s="16" t="s">
        <v>34</v>
      </c>
      <c r="AX372" s="16" t="s">
        <v>79</v>
      </c>
      <c r="AY372" s="270" t="s">
        <v>154</v>
      </c>
    </row>
    <row r="373" spans="1:65" s="13" customFormat="1" ht="11.25">
      <c r="B373" s="217"/>
      <c r="C373" s="218"/>
      <c r="D373" s="219" t="s">
        <v>164</v>
      </c>
      <c r="E373" s="220" t="s">
        <v>1</v>
      </c>
      <c r="F373" s="221" t="s">
        <v>430</v>
      </c>
      <c r="G373" s="218"/>
      <c r="H373" s="220" t="s">
        <v>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164</v>
      </c>
      <c r="AU373" s="227" t="s">
        <v>89</v>
      </c>
      <c r="AV373" s="13" t="s">
        <v>87</v>
      </c>
      <c r="AW373" s="13" t="s">
        <v>34</v>
      </c>
      <c r="AX373" s="13" t="s">
        <v>79</v>
      </c>
      <c r="AY373" s="227" t="s">
        <v>154</v>
      </c>
    </row>
    <row r="374" spans="1:65" s="13" customFormat="1" ht="11.25">
      <c r="B374" s="217"/>
      <c r="C374" s="218"/>
      <c r="D374" s="219" t="s">
        <v>164</v>
      </c>
      <c r="E374" s="220" t="s">
        <v>1</v>
      </c>
      <c r="F374" s="221" t="s">
        <v>431</v>
      </c>
      <c r="G374" s="218"/>
      <c r="H374" s="220" t="s">
        <v>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164</v>
      </c>
      <c r="AU374" s="227" t="s">
        <v>89</v>
      </c>
      <c r="AV374" s="13" t="s">
        <v>87</v>
      </c>
      <c r="AW374" s="13" t="s">
        <v>34</v>
      </c>
      <c r="AX374" s="13" t="s">
        <v>79</v>
      </c>
      <c r="AY374" s="227" t="s">
        <v>154</v>
      </c>
    </row>
    <row r="375" spans="1:65" s="14" customFormat="1" ht="11.25">
      <c r="B375" s="228"/>
      <c r="C375" s="229"/>
      <c r="D375" s="219" t="s">
        <v>164</v>
      </c>
      <c r="E375" s="230" t="s">
        <v>1</v>
      </c>
      <c r="F375" s="231" t="s">
        <v>432</v>
      </c>
      <c r="G375" s="229"/>
      <c r="H375" s="232">
        <v>156.16999999999999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164</v>
      </c>
      <c r="AU375" s="238" t="s">
        <v>89</v>
      </c>
      <c r="AV375" s="14" t="s">
        <v>89</v>
      </c>
      <c r="AW375" s="14" t="s">
        <v>34</v>
      </c>
      <c r="AX375" s="14" t="s">
        <v>79</v>
      </c>
      <c r="AY375" s="238" t="s">
        <v>154</v>
      </c>
    </row>
    <row r="376" spans="1:65" s="14" customFormat="1" ht="11.25">
      <c r="B376" s="228"/>
      <c r="C376" s="229"/>
      <c r="D376" s="219" t="s">
        <v>164</v>
      </c>
      <c r="E376" s="230" t="s">
        <v>1</v>
      </c>
      <c r="F376" s="231" t="s">
        <v>433</v>
      </c>
      <c r="G376" s="229"/>
      <c r="H376" s="232">
        <v>83.8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164</v>
      </c>
      <c r="AU376" s="238" t="s">
        <v>89</v>
      </c>
      <c r="AV376" s="14" t="s">
        <v>89</v>
      </c>
      <c r="AW376" s="14" t="s">
        <v>34</v>
      </c>
      <c r="AX376" s="14" t="s">
        <v>79</v>
      </c>
      <c r="AY376" s="238" t="s">
        <v>154</v>
      </c>
    </row>
    <row r="377" spans="1:65" s="14" customFormat="1" ht="11.25">
      <c r="B377" s="228"/>
      <c r="C377" s="229"/>
      <c r="D377" s="219" t="s">
        <v>164</v>
      </c>
      <c r="E377" s="230" t="s">
        <v>1</v>
      </c>
      <c r="F377" s="231" t="s">
        <v>434</v>
      </c>
      <c r="G377" s="229"/>
      <c r="H377" s="232">
        <v>3.03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164</v>
      </c>
      <c r="AU377" s="238" t="s">
        <v>89</v>
      </c>
      <c r="AV377" s="14" t="s">
        <v>89</v>
      </c>
      <c r="AW377" s="14" t="s">
        <v>34</v>
      </c>
      <c r="AX377" s="14" t="s">
        <v>79</v>
      </c>
      <c r="AY377" s="238" t="s">
        <v>154</v>
      </c>
    </row>
    <row r="378" spans="1:65" s="16" customFormat="1" ht="11.25">
      <c r="B378" s="260"/>
      <c r="C378" s="261"/>
      <c r="D378" s="219" t="s">
        <v>164</v>
      </c>
      <c r="E378" s="262" t="s">
        <v>1</v>
      </c>
      <c r="F378" s="263" t="s">
        <v>435</v>
      </c>
      <c r="G378" s="261"/>
      <c r="H378" s="264">
        <v>243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AT378" s="270" t="s">
        <v>164</v>
      </c>
      <c r="AU378" s="270" t="s">
        <v>89</v>
      </c>
      <c r="AV378" s="16" t="s">
        <v>155</v>
      </c>
      <c r="AW378" s="16" t="s">
        <v>34</v>
      </c>
      <c r="AX378" s="16" t="s">
        <v>79</v>
      </c>
      <c r="AY378" s="270" t="s">
        <v>154</v>
      </c>
    </row>
    <row r="379" spans="1:65" s="15" customFormat="1" ht="11.25">
      <c r="B379" s="239"/>
      <c r="C379" s="240"/>
      <c r="D379" s="219" t="s">
        <v>164</v>
      </c>
      <c r="E379" s="241" t="s">
        <v>1</v>
      </c>
      <c r="F379" s="242" t="s">
        <v>172</v>
      </c>
      <c r="G379" s="240"/>
      <c r="H379" s="243">
        <v>272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AT379" s="249" t="s">
        <v>164</v>
      </c>
      <c r="AU379" s="249" t="s">
        <v>89</v>
      </c>
      <c r="AV379" s="15" t="s">
        <v>162</v>
      </c>
      <c r="AW379" s="15" t="s">
        <v>34</v>
      </c>
      <c r="AX379" s="15" t="s">
        <v>87</v>
      </c>
      <c r="AY379" s="249" t="s">
        <v>154</v>
      </c>
    </row>
    <row r="380" spans="1:65" s="12" customFormat="1" ht="22.9" customHeight="1">
      <c r="B380" s="188"/>
      <c r="C380" s="189"/>
      <c r="D380" s="190" t="s">
        <v>78</v>
      </c>
      <c r="E380" s="202" t="s">
        <v>436</v>
      </c>
      <c r="F380" s="202" t="s">
        <v>437</v>
      </c>
      <c r="G380" s="189"/>
      <c r="H380" s="189"/>
      <c r="I380" s="192"/>
      <c r="J380" s="203">
        <f>BK380</f>
        <v>0</v>
      </c>
      <c r="K380" s="189"/>
      <c r="L380" s="194"/>
      <c r="M380" s="195"/>
      <c r="N380" s="196"/>
      <c r="O380" s="196"/>
      <c r="P380" s="197">
        <f>SUM(P381:P412)</f>
        <v>0</v>
      </c>
      <c r="Q380" s="196"/>
      <c r="R380" s="197">
        <f>SUM(R381:R412)</f>
        <v>0.28985999999999995</v>
      </c>
      <c r="S380" s="196"/>
      <c r="T380" s="198">
        <f>SUM(T381:T412)</f>
        <v>0</v>
      </c>
      <c r="AR380" s="199" t="s">
        <v>87</v>
      </c>
      <c r="AT380" s="200" t="s">
        <v>78</v>
      </c>
      <c r="AU380" s="200" t="s">
        <v>87</v>
      </c>
      <c r="AY380" s="199" t="s">
        <v>154</v>
      </c>
      <c r="BK380" s="201">
        <f>SUM(BK381:BK412)</f>
        <v>0</v>
      </c>
    </row>
    <row r="381" spans="1:65" s="2" customFormat="1" ht="36" customHeight="1">
      <c r="A381" s="35"/>
      <c r="B381" s="36"/>
      <c r="C381" s="204" t="s">
        <v>438</v>
      </c>
      <c r="D381" s="204" t="s">
        <v>157</v>
      </c>
      <c r="E381" s="205" t="s">
        <v>439</v>
      </c>
      <c r="F381" s="206" t="s">
        <v>440</v>
      </c>
      <c r="G381" s="207" t="s">
        <v>441</v>
      </c>
      <c r="H381" s="208">
        <v>20</v>
      </c>
      <c r="I381" s="209"/>
      <c r="J381" s="210">
        <f>ROUND(I381*H381,2)</f>
        <v>0</v>
      </c>
      <c r="K381" s="206" t="s">
        <v>161</v>
      </c>
      <c r="L381" s="40"/>
      <c r="M381" s="211" t="s">
        <v>1</v>
      </c>
      <c r="N381" s="212" t="s">
        <v>44</v>
      </c>
      <c r="O381" s="72"/>
      <c r="P381" s="213">
        <f>O381*H381</f>
        <v>0</v>
      </c>
      <c r="Q381" s="213">
        <v>4.8000000000000001E-4</v>
      </c>
      <c r="R381" s="213">
        <f>Q381*H381</f>
        <v>9.6000000000000009E-3</v>
      </c>
      <c r="S381" s="213">
        <v>0</v>
      </c>
      <c r="T381" s="21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5" t="s">
        <v>299</v>
      </c>
      <c r="AT381" s="215" t="s">
        <v>157</v>
      </c>
      <c r="AU381" s="215" t="s">
        <v>89</v>
      </c>
      <c r="AY381" s="18" t="s">
        <v>154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8" t="s">
        <v>87</v>
      </c>
      <c r="BK381" s="216">
        <f>ROUND(I381*H381,2)</f>
        <v>0</v>
      </c>
      <c r="BL381" s="18" t="s">
        <v>299</v>
      </c>
      <c r="BM381" s="215" t="s">
        <v>442</v>
      </c>
    </row>
    <row r="382" spans="1:65" s="13" customFormat="1" ht="11.25">
      <c r="B382" s="217"/>
      <c r="C382" s="218"/>
      <c r="D382" s="219" t="s">
        <v>164</v>
      </c>
      <c r="E382" s="220" t="s">
        <v>1</v>
      </c>
      <c r="F382" s="221" t="s">
        <v>443</v>
      </c>
      <c r="G382" s="218"/>
      <c r="H382" s="220" t="s">
        <v>1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164</v>
      </c>
      <c r="AU382" s="227" t="s">
        <v>89</v>
      </c>
      <c r="AV382" s="13" t="s">
        <v>87</v>
      </c>
      <c r="AW382" s="13" t="s">
        <v>34</v>
      </c>
      <c r="AX382" s="13" t="s">
        <v>79</v>
      </c>
      <c r="AY382" s="227" t="s">
        <v>154</v>
      </c>
    </row>
    <row r="383" spans="1:65" s="14" customFormat="1" ht="11.25">
      <c r="B383" s="228"/>
      <c r="C383" s="229"/>
      <c r="D383" s="219" t="s">
        <v>164</v>
      </c>
      <c r="E383" s="230" t="s">
        <v>1</v>
      </c>
      <c r="F383" s="231" t="s">
        <v>205</v>
      </c>
      <c r="G383" s="229"/>
      <c r="H383" s="232">
        <v>7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164</v>
      </c>
      <c r="AU383" s="238" t="s">
        <v>89</v>
      </c>
      <c r="AV383" s="14" t="s">
        <v>89</v>
      </c>
      <c r="AW383" s="14" t="s">
        <v>34</v>
      </c>
      <c r="AX383" s="14" t="s">
        <v>79</v>
      </c>
      <c r="AY383" s="238" t="s">
        <v>154</v>
      </c>
    </row>
    <row r="384" spans="1:65" s="13" customFormat="1" ht="11.25">
      <c r="B384" s="217"/>
      <c r="C384" s="218"/>
      <c r="D384" s="219" t="s">
        <v>164</v>
      </c>
      <c r="E384" s="220" t="s">
        <v>1</v>
      </c>
      <c r="F384" s="221" t="s">
        <v>444</v>
      </c>
      <c r="G384" s="218"/>
      <c r="H384" s="220" t="s">
        <v>1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164</v>
      </c>
      <c r="AU384" s="227" t="s">
        <v>89</v>
      </c>
      <c r="AV384" s="13" t="s">
        <v>87</v>
      </c>
      <c r="AW384" s="13" t="s">
        <v>34</v>
      </c>
      <c r="AX384" s="13" t="s">
        <v>79</v>
      </c>
      <c r="AY384" s="227" t="s">
        <v>154</v>
      </c>
    </row>
    <row r="385" spans="1:65" s="14" customFormat="1" ht="11.25">
      <c r="B385" s="228"/>
      <c r="C385" s="229"/>
      <c r="D385" s="219" t="s">
        <v>164</v>
      </c>
      <c r="E385" s="230" t="s">
        <v>1</v>
      </c>
      <c r="F385" s="231" t="s">
        <v>205</v>
      </c>
      <c r="G385" s="229"/>
      <c r="H385" s="232">
        <v>7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AT385" s="238" t="s">
        <v>164</v>
      </c>
      <c r="AU385" s="238" t="s">
        <v>89</v>
      </c>
      <c r="AV385" s="14" t="s">
        <v>89</v>
      </c>
      <c r="AW385" s="14" t="s">
        <v>34</v>
      </c>
      <c r="AX385" s="14" t="s">
        <v>79</v>
      </c>
      <c r="AY385" s="238" t="s">
        <v>154</v>
      </c>
    </row>
    <row r="386" spans="1:65" s="13" customFormat="1" ht="11.25">
      <c r="B386" s="217"/>
      <c r="C386" s="218"/>
      <c r="D386" s="219" t="s">
        <v>164</v>
      </c>
      <c r="E386" s="220" t="s">
        <v>1</v>
      </c>
      <c r="F386" s="221" t="s">
        <v>445</v>
      </c>
      <c r="G386" s="218"/>
      <c r="H386" s="220" t="s">
        <v>1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164</v>
      </c>
      <c r="AU386" s="227" t="s">
        <v>89</v>
      </c>
      <c r="AV386" s="13" t="s">
        <v>87</v>
      </c>
      <c r="AW386" s="13" t="s">
        <v>34</v>
      </c>
      <c r="AX386" s="13" t="s">
        <v>79</v>
      </c>
      <c r="AY386" s="227" t="s">
        <v>154</v>
      </c>
    </row>
    <row r="387" spans="1:65" s="14" customFormat="1" ht="11.25">
      <c r="B387" s="228"/>
      <c r="C387" s="229"/>
      <c r="D387" s="219" t="s">
        <v>164</v>
      </c>
      <c r="E387" s="230" t="s">
        <v>1</v>
      </c>
      <c r="F387" s="231" t="s">
        <v>197</v>
      </c>
      <c r="G387" s="229"/>
      <c r="H387" s="232">
        <v>6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164</v>
      </c>
      <c r="AU387" s="238" t="s">
        <v>89</v>
      </c>
      <c r="AV387" s="14" t="s">
        <v>89</v>
      </c>
      <c r="AW387" s="14" t="s">
        <v>34</v>
      </c>
      <c r="AX387" s="14" t="s">
        <v>79</v>
      </c>
      <c r="AY387" s="238" t="s">
        <v>154</v>
      </c>
    </row>
    <row r="388" spans="1:65" s="15" customFormat="1" ht="11.25">
      <c r="B388" s="239"/>
      <c r="C388" s="240"/>
      <c r="D388" s="219" t="s">
        <v>164</v>
      </c>
      <c r="E388" s="241" t="s">
        <v>1</v>
      </c>
      <c r="F388" s="242" t="s">
        <v>172</v>
      </c>
      <c r="G388" s="240"/>
      <c r="H388" s="243">
        <v>20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AT388" s="249" t="s">
        <v>164</v>
      </c>
      <c r="AU388" s="249" t="s">
        <v>89</v>
      </c>
      <c r="AV388" s="15" t="s">
        <v>162</v>
      </c>
      <c r="AW388" s="15" t="s">
        <v>34</v>
      </c>
      <c r="AX388" s="15" t="s">
        <v>87</v>
      </c>
      <c r="AY388" s="249" t="s">
        <v>154</v>
      </c>
    </row>
    <row r="389" spans="1:65" s="2" customFormat="1" ht="24" customHeight="1">
      <c r="A389" s="35"/>
      <c r="B389" s="36"/>
      <c r="C389" s="250" t="s">
        <v>446</v>
      </c>
      <c r="D389" s="250" t="s">
        <v>198</v>
      </c>
      <c r="E389" s="251" t="s">
        <v>447</v>
      </c>
      <c r="F389" s="252" t="s">
        <v>448</v>
      </c>
      <c r="G389" s="253" t="s">
        <v>441</v>
      </c>
      <c r="H389" s="254">
        <v>2</v>
      </c>
      <c r="I389" s="255"/>
      <c r="J389" s="256">
        <f>ROUND(I389*H389,2)</f>
        <v>0</v>
      </c>
      <c r="K389" s="252" t="s">
        <v>161</v>
      </c>
      <c r="L389" s="257"/>
      <c r="M389" s="258" t="s">
        <v>1</v>
      </c>
      <c r="N389" s="259" t="s">
        <v>44</v>
      </c>
      <c r="O389" s="72"/>
      <c r="P389" s="213">
        <f>O389*H389</f>
        <v>0</v>
      </c>
      <c r="Q389" s="213">
        <v>1.272E-2</v>
      </c>
      <c r="R389" s="213">
        <f>Q389*H389</f>
        <v>2.5440000000000001E-2</v>
      </c>
      <c r="S389" s="213">
        <v>0</v>
      </c>
      <c r="T389" s="21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5" t="s">
        <v>449</v>
      </c>
      <c r="AT389" s="215" t="s">
        <v>198</v>
      </c>
      <c r="AU389" s="215" t="s">
        <v>89</v>
      </c>
      <c r="AY389" s="18" t="s">
        <v>154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8" t="s">
        <v>87</v>
      </c>
      <c r="BK389" s="216">
        <f>ROUND(I389*H389,2)</f>
        <v>0</v>
      </c>
      <c r="BL389" s="18" t="s">
        <v>299</v>
      </c>
      <c r="BM389" s="215" t="s">
        <v>450</v>
      </c>
    </row>
    <row r="390" spans="1:65" s="13" customFormat="1" ht="11.25">
      <c r="B390" s="217"/>
      <c r="C390" s="218"/>
      <c r="D390" s="219" t="s">
        <v>164</v>
      </c>
      <c r="E390" s="220" t="s">
        <v>1</v>
      </c>
      <c r="F390" s="221" t="s">
        <v>451</v>
      </c>
      <c r="G390" s="218"/>
      <c r="H390" s="220" t="s">
        <v>1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164</v>
      </c>
      <c r="AU390" s="227" t="s">
        <v>89</v>
      </c>
      <c r="AV390" s="13" t="s">
        <v>87</v>
      </c>
      <c r="AW390" s="13" t="s">
        <v>34</v>
      </c>
      <c r="AX390" s="13" t="s">
        <v>79</v>
      </c>
      <c r="AY390" s="227" t="s">
        <v>154</v>
      </c>
    </row>
    <row r="391" spans="1:65" s="13" customFormat="1" ht="11.25">
      <c r="B391" s="217"/>
      <c r="C391" s="218"/>
      <c r="D391" s="219" t="s">
        <v>164</v>
      </c>
      <c r="E391" s="220" t="s">
        <v>1</v>
      </c>
      <c r="F391" s="221" t="s">
        <v>443</v>
      </c>
      <c r="G391" s="218"/>
      <c r="H391" s="220" t="s">
        <v>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164</v>
      </c>
      <c r="AU391" s="227" t="s">
        <v>89</v>
      </c>
      <c r="AV391" s="13" t="s">
        <v>87</v>
      </c>
      <c r="AW391" s="13" t="s">
        <v>34</v>
      </c>
      <c r="AX391" s="13" t="s">
        <v>79</v>
      </c>
      <c r="AY391" s="227" t="s">
        <v>154</v>
      </c>
    </row>
    <row r="392" spans="1:65" s="14" customFormat="1" ht="11.25">
      <c r="B392" s="228"/>
      <c r="C392" s="229"/>
      <c r="D392" s="219" t="s">
        <v>164</v>
      </c>
      <c r="E392" s="230" t="s">
        <v>1</v>
      </c>
      <c r="F392" s="231" t="s">
        <v>89</v>
      </c>
      <c r="G392" s="229"/>
      <c r="H392" s="232">
        <v>2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164</v>
      </c>
      <c r="AU392" s="238" t="s">
        <v>89</v>
      </c>
      <c r="AV392" s="14" t="s">
        <v>89</v>
      </c>
      <c r="AW392" s="14" t="s">
        <v>34</v>
      </c>
      <c r="AX392" s="14" t="s">
        <v>87</v>
      </c>
      <c r="AY392" s="238" t="s">
        <v>154</v>
      </c>
    </row>
    <row r="393" spans="1:65" s="2" customFormat="1" ht="24" customHeight="1">
      <c r="A393" s="35"/>
      <c r="B393" s="36"/>
      <c r="C393" s="250" t="s">
        <v>452</v>
      </c>
      <c r="D393" s="250" t="s">
        <v>198</v>
      </c>
      <c r="E393" s="251" t="s">
        <v>453</v>
      </c>
      <c r="F393" s="252" t="s">
        <v>454</v>
      </c>
      <c r="G393" s="253" t="s">
        <v>441</v>
      </c>
      <c r="H393" s="254">
        <v>5</v>
      </c>
      <c r="I393" s="255"/>
      <c r="J393" s="256">
        <f>ROUND(I393*H393,2)</f>
        <v>0</v>
      </c>
      <c r="K393" s="252" t="s">
        <v>161</v>
      </c>
      <c r="L393" s="257"/>
      <c r="M393" s="258" t="s">
        <v>1</v>
      </c>
      <c r="N393" s="259" t="s">
        <v>44</v>
      </c>
      <c r="O393" s="72"/>
      <c r="P393" s="213">
        <f>O393*H393</f>
        <v>0</v>
      </c>
      <c r="Q393" s="213">
        <v>1.553E-2</v>
      </c>
      <c r="R393" s="213">
        <f>Q393*H393</f>
        <v>7.7649999999999997E-2</v>
      </c>
      <c r="S393" s="213">
        <v>0</v>
      </c>
      <c r="T393" s="21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5" t="s">
        <v>449</v>
      </c>
      <c r="AT393" s="215" t="s">
        <v>198</v>
      </c>
      <c r="AU393" s="215" t="s">
        <v>89</v>
      </c>
      <c r="AY393" s="18" t="s">
        <v>154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8" t="s">
        <v>87</v>
      </c>
      <c r="BK393" s="216">
        <f>ROUND(I393*H393,2)</f>
        <v>0</v>
      </c>
      <c r="BL393" s="18" t="s">
        <v>299</v>
      </c>
      <c r="BM393" s="215" t="s">
        <v>455</v>
      </c>
    </row>
    <row r="394" spans="1:65" s="13" customFormat="1" ht="11.25">
      <c r="B394" s="217"/>
      <c r="C394" s="218"/>
      <c r="D394" s="219" t="s">
        <v>164</v>
      </c>
      <c r="E394" s="220" t="s">
        <v>1</v>
      </c>
      <c r="F394" s="221" t="s">
        <v>451</v>
      </c>
      <c r="G394" s="218"/>
      <c r="H394" s="220" t="s">
        <v>1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164</v>
      </c>
      <c r="AU394" s="227" t="s">
        <v>89</v>
      </c>
      <c r="AV394" s="13" t="s">
        <v>87</v>
      </c>
      <c r="AW394" s="13" t="s">
        <v>34</v>
      </c>
      <c r="AX394" s="13" t="s">
        <v>79</v>
      </c>
      <c r="AY394" s="227" t="s">
        <v>154</v>
      </c>
    </row>
    <row r="395" spans="1:65" s="13" customFormat="1" ht="11.25">
      <c r="B395" s="217"/>
      <c r="C395" s="218"/>
      <c r="D395" s="219" t="s">
        <v>164</v>
      </c>
      <c r="E395" s="220" t="s">
        <v>1</v>
      </c>
      <c r="F395" s="221" t="s">
        <v>443</v>
      </c>
      <c r="G395" s="218"/>
      <c r="H395" s="220" t="s">
        <v>1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164</v>
      </c>
      <c r="AU395" s="227" t="s">
        <v>89</v>
      </c>
      <c r="AV395" s="13" t="s">
        <v>87</v>
      </c>
      <c r="AW395" s="13" t="s">
        <v>34</v>
      </c>
      <c r="AX395" s="13" t="s">
        <v>79</v>
      </c>
      <c r="AY395" s="227" t="s">
        <v>154</v>
      </c>
    </row>
    <row r="396" spans="1:65" s="14" customFormat="1" ht="11.25">
      <c r="B396" s="228"/>
      <c r="C396" s="229"/>
      <c r="D396" s="219" t="s">
        <v>164</v>
      </c>
      <c r="E396" s="230" t="s">
        <v>1</v>
      </c>
      <c r="F396" s="231" t="s">
        <v>191</v>
      </c>
      <c r="G396" s="229"/>
      <c r="H396" s="232">
        <v>5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AT396" s="238" t="s">
        <v>164</v>
      </c>
      <c r="AU396" s="238" t="s">
        <v>89</v>
      </c>
      <c r="AV396" s="14" t="s">
        <v>89</v>
      </c>
      <c r="AW396" s="14" t="s">
        <v>34</v>
      </c>
      <c r="AX396" s="14" t="s">
        <v>87</v>
      </c>
      <c r="AY396" s="238" t="s">
        <v>154</v>
      </c>
    </row>
    <row r="397" spans="1:65" s="2" customFormat="1" ht="24" customHeight="1">
      <c r="A397" s="35"/>
      <c r="B397" s="36"/>
      <c r="C397" s="250" t="s">
        <v>449</v>
      </c>
      <c r="D397" s="250" t="s">
        <v>198</v>
      </c>
      <c r="E397" s="251" t="s">
        <v>456</v>
      </c>
      <c r="F397" s="252" t="s">
        <v>457</v>
      </c>
      <c r="G397" s="253" t="s">
        <v>441</v>
      </c>
      <c r="H397" s="254">
        <v>2</v>
      </c>
      <c r="I397" s="255"/>
      <c r="J397" s="256">
        <f>ROUND(I397*H397,2)</f>
        <v>0</v>
      </c>
      <c r="K397" s="252" t="s">
        <v>161</v>
      </c>
      <c r="L397" s="257"/>
      <c r="M397" s="258" t="s">
        <v>1</v>
      </c>
      <c r="N397" s="259" t="s">
        <v>44</v>
      </c>
      <c r="O397" s="72"/>
      <c r="P397" s="213">
        <f>O397*H397</f>
        <v>0</v>
      </c>
      <c r="Q397" s="213">
        <v>1.2489999999999999E-2</v>
      </c>
      <c r="R397" s="213">
        <f>Q397*H397</f>
        <v>2.4979999999999999E-2</v>
      </c>
      <c r="S397" s="213">
        <v>0</v>
      </c>
      <c r="T397" s="21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15" t="s">
        <v>449</v>
      </c>
      <c r="AT397" s="215" t="s">
        <v>198</v>
      </c>
      <c r="AU397" s="215" t="s">
        <v>89</v>
      </c>
      <c r="AY397" s="18" t="s">
        <v>154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8" t="s">
        <v>87</v>
      </c>
      <c r="BK397" s="216">
        <f>ROUND(I397*H397,2)</f>
        <v>0</v>
      </c>
      <c r="BL397" s="18" t="s">
        <v>299</v>
      </c>
      <c r="BM397" s="215" t="s">
        <v>458</v>
      </c>
    </row>
    <row r="398" spans="1:65" s="13" customFormat="1" ht="11.25">
      <c r="B398" s="217"/>
      <c r="C398" s="218"/>
      <c r="D398" s="219" t="s">
        <v>164</v>
      </c>
      <c r="E398" s="220" t="s">
        <v>1</v>
      </c>
      <c r="F398" s="221" t="s">
        <v>451</v>
      </c>
      <c r="G398" s="218"/>
      <c r="H398" s="220" t="s">
        <v>1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164</v>
      </c>
      <c r="AU398" s="227" t="s">
        <v>89</v>
      </c>
      <c r="AV398" s="13" t="s">
        <v>87</v>
      </c>
      <c r="AW398" s="13" t="s">
        <v>34</v>
      </c>
      <c r="AX398" s="13" t="s">
        <v>79</v>
      </c>
      <c r="AY398" s="227" t="s">
        <v>154</v>
      </c>
    </row>
    <row r="399" spans="1:65" s="13" customFormat="1" ht="11.25">
      <c r="B399" s="217"/>
      <c r="C399" s="218"/>
      <c r="D399" s="219" t="s">
        <v>164</v>
      </c>
      <c r="E399" s="220" t="s">
        <v>1</v>
      </c>
      <c r="F399" s="221" t="s">
        <v>444</v>
      </c>
      <c r="G399" s="218"/>
      <c r="H399" s="220" t="s">
        <v>1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164</v>
      </c>
      <c r="AU399" s="227" t="s">
        <v>89</v>
      </c>
      <c r="AV399" s="13" t="s">
        <v>87</v>
      </c>
      <c r="AW399" s="13" t="s">
        <v>34</v>
      </c>
      <c r="AX399" s="13" t="s">
        <v>79</v>
      </c>
      <c r="AY399" s="227" t="s">
        <v>154</v>
      </c>
    </row>
    <row r="400" spans="1:65" s="14" customFormat="1" ht="11.25">
      <c r="B400" s="228"/>
      <c r="C400" s="229"/>
      <c r="D400" s="219" t="s">
        <v>164</v>
      </c>
      <c r="E400" s="230" t="s">
        <v>1</v>
      </c>
      <c r="F400" s="231" t="s">
        <v>89</v>
      </c>
      <c r="G400" s="229"/>
      <c r="H400" s="232">
        <v>2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164</v>
      </c>
      <c r="AU400" s="238" t="s">
        <v>89</v>
      </c>
      <c r="AV400" s="14" t="s">
        <v>89</v>
      </c>
      <c r="AW400" s="14" t="s">
        <v>34</v>
      </c>
      <c r="AX400" s="14" t="s">
        <v>87</v>
      </c>
      <c r="AY400" s="238" t="s">
        <v>154</v>
      </c>
    </row>
    <row r="401" spans="1:65" s="2" customFormat="1" ht="24" customHeight="1">
      <c r="A401" s="35"/>
      <c r="B401" s="36"/>
      <c r="C401" s="250" t="s">
        <v>459</v>
      </c>
      <c r="D401" s="250" t="s">
        <v>198</v>
      </c>
      <c r="E401" s="251" t="s">
        <v>460</v>
      </c>
      <c r="F401" s="252" t="s">
        <v>461</v>
      </c>
      <c r="G401" s="253" t="s">
        <v>441</v>
      </c>
      <c r="H401" s="254">
        <v>5</v>
      </c>
      <c r="I401" s="255"/>
      <c r="J401" s="256">
        <f>ROUND(I401*H401,2)</f>
        <v>0</v>
      </c>
      <c r="K401" s="252" t="s">
        <v>161</v>
      </c>
      <c r="L401" s="257"/>
      <c r="M401" s="258" t="s">
        <v>1</v>
      </c>
      <c r="N401" s="259" t="s">
        <v>44</v>
      </c>
      <c r="O401" s="72"/>
      <c r="P401" s="213">
        <f>O401*H401</f>
        <v>0</v>
      </c>
      <c r="Q401" s="213">
        <v>1.521E-2</v>
      </c>
      <c r="R401" s="213">
        <f>Q401*H401</f>
        <v>7.6049999999999993E-2</v>
      </c>
      <c r="S401" s="213">
        <v>0</v>
      </c>
      <c r="T401" s="21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5" t="s">
        <v>449</v>
      </c>
      <c r="AT401" s="215" t="s">
        <v>198</v>
      </c>
      <c r="AU401" s="215" t="s">
        <v>89</v>
      </c>
      <c r="AY401" s="18" t="s">
        <v>154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8" t="s">
        <v>87</v>
      </c>
      <c r="BK401" s="216">
        <f>ROUND(I401*H401,2)</f>
        <v>0</v>
      </c>
      <c r="BL401" s="18" t="s">
        <v>299</v>
      </c>
      <c r="BM401" s="215" t="s">
        <v>462</v>
      </c>
    </row>
    <row r="402" spans="1:65" s="13" customFormat="1" ht="11.25">
      <c r="B402" s="217"/>
      <c r="C402" s="218"/>
      <c r="D402" s="219" t="s">
        <v>164</v>
      </c>
      <c r="E402" s="220" t="s">
        <v>1</v>
      </c>
      <c r="F402" s="221" t="s">
        <v>451</v>
      </c>
      <c r="G402" s="218"/>
      <c r="H402" s="220" t="s">
        <v>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164</v>
      </c>
      <c r="AU402" s="227" t="s">
        <v>89</v>
      </c>
      <c r="AV402" s="13" t="s">
        <v>87</v>
      </c>
      <c r="AW402" s="13" t="s">
        <v>34</v>
      </c>
      <c r="AX402" s="13" t="s">
        <v>79</v>
      </c>
      <c r="AY402" s="227" t="s">
        <v>154</v>
      </c>
    </row>
    <row r="403" spans="1:65" s="13" customFormat="1" ht="11.25">
      <c r="B403" s="217"/>
      <c r="C403" s="218"/>
      <c r="D403" s="219" t="s">
        <v>164</v>
      </c>
      <c r="E403" s="220" t="s">
        <v>1</v>
      </c>
      <c r="F403" s="221" t="s">
        <v>444</v>
      </c>
      <c r="G403" s="218"/>
      <c r="H403" s="220" t="s">
        <v>1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164</v>
      </c>
      <c r="AU403" s="227" t="s">
        <v>89</v>
      </c>
      <c r="AV403" s="13" t="s">
        <v>87</v>
      </c>
      <c r="AW403" s="13" t="s">
        <v>34</v>
      </c>
      <c r="AX403" s="13" t="s">
        <v>79</v>
      </c>
      <c r="AY403" s="227" t="s">
        <v>154</v>
      </c>
    </row>
    <row r="404" spans="1:65" s="14" customFormat="1" ht="11.25">
      <c r="B404" s="228"/>
      <c r="C404" s="229"/>
      <c r="D404" s="219" t="s">
        <v>164</v>
      </c>
      <c r="E404" s="230" t="s">
        <v>1</v>
      </c>
      <c r="F404" s="231" t="s">
        <v>191</v>
      </c>
      <c r="G404" s="229"/>
      <c r="H404" s="232">
        <v>5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164</v>
      </c>
      <c r="AU404" s="238" t="s">
        <v>89</v>
      </c>
      <c r="AV404" s="14" t="s">
        <v>89</v>
      </c>
      <c r="AW404" s="14" t="s">
        <v>34</v>
      </c>
      <c r="AX404" s="14" t="s">
        <v>87</v>
      </c>
      <c r="AY404" s="238" t="s">
        <v>154</v>
      </c>
    </row>
    <row r="405" spans="1:65" s="2" customFormat="1" ht="24" customHeight="1">
      <c r="A405" s="35"/>
      <c r="B405" s="36"/>
      <c r="C405" s="250" t="s">
        <v>463</v>
      </c>
      <c r="D405" s="250" t="s">
        <v>198</v>
      </c>
      <c r="E405" s="251" t="s">
        <v>464</v>
      </c>
      <c r="F405" s="252" t="s">
        <v>465</v>
      </c>
      <c r="G405" s="253" t="s">
        <v>441</v>
      </c>
      <c r="H405" s="254">
        <v>5</v>
      </c>
      <c r="I405" s="255"/>
      <c r="J405" s="256">
        <f>ROUND(I405*H405,2)</f>
        <v>0</v>
      </c>
      <c r="K405" s="252" t="s">
        <v>161</v>
      </c>
      <c r="L405" s="257"/>
      <c r="M405" s="258" t="s">
        <v>1</v>
      </c>
      <c r="N405" s="259" t="s">
        <v>44</v>
      </c>
      <c r="O405" s="72"/>
      <c r="P405" s="213">
        <f>O405*H405</f>
        <v>0</v>
      </c>
      <c r="Q405" s="213">
        <v>1.225E-2</v>
      </c>
      <c r="R405" s="213">
        <f>Q405*H405</f>
        <v>6.1249999999999999E-2</v>
      </c>
      <c r="S405" s="213">
        <v>0</v>
      </c>
      <c r="T405" s="21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5" t="s">
        <v>449</v>
      </c>
      <c r="AT405" s="215" t="s">
        <v>198</v>
      </c>
      <c r="AU405" s="215" t="s">
        <v>89</v>
      </c>
      <c r="AY405" s="18" t="s">
        <v>154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8" t="s">
        <v>87</v>
      </c>
      <c r="BK405" s="216">
        <f>ROUND(I405*H405,2)</f>
        <v>0</v>
      </c>
      <c r="BL405" s="18" t="s">
        <v>299</v>
      </c>
      <c r="BM405" s="215" t="s">
        <v>466</v>
      </c>
    </row>
    <row r="406" spans="1:65" s="13" customFormat="1" ht="11.25">
      <c r="B406" s="217"/>
      <c r="C406" s="218"/>
      <c r="D406" s="219" t="s">
        <v>164</v>
      </c>
      <c r="E406" s="220" t="s">
        <v>1</v>
      </c>
      <c r="F406" s="221" t="s">
        <v>451</v>
      </c>
      <c r="G406" s="218"/>
      <c r="H406" s="220" t="s">
        <v>1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164</v>
      </c>
      <c r="AU406" s="227" t="s">
        <v>89</v>
      </c>
      <c r="AV406" s="13" t="s">
        <v>87</v>
      </c>
      <c r="AW406" s="13" t="s">
        <v>34</v>
      </c>
      <c r="AX406" s="13" t="s">
        <v>79</v>
      </c>
      <c r="AY406" s="227" t="s">
        <v>154</v>
      </c>
    </row>
    <row r="407" spans="1:65" s="13" customFormat="1" ht="11.25">
      <c r="B407" s="217"/>
      <c r="C407" s="218"/>
      <c r="D407" s="219" t="s">
        <v>164</v>
      </c>
      <c r="E407" s="220" t="s">
        <v>1</v>
      </c>
      <c r="F407" s="221" t="s">
        <v>445</v>
      </c>
      <c r="G407" s="218"/>
      <c r="H407" s="220" t="s">
        <v>1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164</v>
      </c>
      <c r="AU407" s="227" t="s">
        <v>89</v>
      </c>
      <c r="AV407" s="13" t="s">
        <v>87</v>
      </c>
      <c r="AW407" s="13" t="s">
        <v>34</v>
      </c>
      <c r="AX407" s="13" t="s">
        <v>79</v>
      </c>
      <c r="AY407" s="227" t="s">
        <v>154</v>
      </c>
    </row>
    <row r="408" spans="1:65" s="14" customFormat="1" ht="11.25">
      <c r="B408" s="228"/>
      <c r="C408" s="229"/>
      <c r="D408" s="219" t="s">
        <v>164</v>
      </c>
      <c r="E408" s="230" t="s">
        <v>1</v>
      </c>
      <c r="F408" s="231" t="s">
        <v>191</v>
      </c>
      <c r="G408" s="229"/>
      <c r="H408" s="232">
        <v>5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164</v>
      </c>
      <c r="AU408" s="238" t="s">
        <v>89</v>
      </c>
      <c r="AV408" s="14" t="s">
        <v>89</v>
      </c>
      <c r="AW408" s="14" t="s">
        <v>34</v>
      </c>
      <c r="AX408" s="14" t="s">
        <v>87</v>
      </c>
      <c r="AY408" s="238" t="s">
        <v>154</v>
      </c>
    </row>
    <row r="409" spans="1:65" s="2" customFormat="1" ht="24" customHeight="1">
      <c r="A409" s="35"/>
      <c r="B409" s="36"/>
      <c r="C409" s="250" t="s">
        <v>467</v>
      </c>
      <c r="D409" s="250" t="s">
        <v>198</v>
      </c>
      <c r="E409" s="251" t="s">
        <v>468</v>
      </c>
      <c r="F409" s="252" t="s">
        <v>469</v>
      </c>
      <c r="G409" s="253" t="s">
        <v>441</v>
      </c>
      <c r="H409" s="254">
        <v>1</v>
      </c>
      <c r="I409" s="255"/>
      <c r="J409" s="256">
        <f>ROUND(I409*H409,2)</f>
        <v>0</v>
      </c>
      <c r="K409" s="252" t="s">
        <v>161</v>
      </c>
      <c r="L409" s="257"/>
      <c r="M409" s="258" t="s">
        <v>1</v>
      </c>
      <c r="N409" s="259" t="s">
        <v>44</v>
      </c>
      <c r="O409" s="72"/>
      <c r="P409" s="213">
        <f>O409*H409</f>
        <v>0</v>
      </c>
      <c r="Q409" s="213">
        <v>1.489E-2</v>
      </c>
      <c r="R409" s="213">
        <f>Q409*H409</f>
        <v>1.489E-2</v>
      </c>
      <c r="S409" s="213">
        <v>0</v>
      </c>
      <c r="T409" s="21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5" t="s">
        <v>449</v>
      </c>
      <c r="AT409" s="215" t="s">
        <v>198</v>
      </c>
      <c r="AU409" s="215" t="s">
        <v>89</v>
      </c>
      <c r="AY409" s="18" t="s">
        <v>154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8" t="s">
        <v>87</v>
      </c>
      <c r="BK409" s="216">
        <f>ROUND(I409*H409,2)</f>
        <v>0</v>
      </c>
      <c r="BL409" s="18" t="s">
        <v>299</v>
      </c>
      <c r="BM409" s="215" t="s">
        <v>470</v>
      </c>
    </row>
    <row r="410" spans="1:65" s="13" customFormat="1" ht="11.25">
      <c r="B410" s="217"/>
      <c r="C410" s="218"/>
      <c r="D410" s="219" t="s">
        <v>164</v>
      </c>
      <c r="E410" s="220" t="s">
        <v>1</v>
      </c>
      <c r="F410" s="221" t="s">
        <v>451</v>
      </c>
      <c r="G410" s="218"/>
      <c r="H410" s="220" t="s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164</v>
      </c>
      <c r="AU410" s="227" t="s">
        <v>89</v>
      </c>
      <c r="AV410" s="13" t="s">
        <v>87</v>
      </c>
      <c r="AW410" s="13" t="s">
        <v>34</v>
      </c>
      <c r="AX410" s="13" t="s">
        <v>79</v>
      </c>
      <c r="AY410" s="227" t="s">
        <v>154</v>
      </c>
    </row>
    <row r="411" spans="1:65" s="13" customFormat="1" ht="11.25">
      <c r="B411" s="217"/>
      <c r="C411" s="218"/>
      <c r="D411" s="219" t="s">
        <v>164</v>
      </c>
      <c r="E411" s="220" t="s">
        <v>1</v>
      </c>
      <c r="F411" s="221" t="s">
        <v>445</v>
      </c>
      <c r="G411" s="218"/>
      <c r="H411" s="220" t="s">
        <v>1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164</v>
      </c>
      <c r="AU411" s="227" t="s">
        <v>89</v>
      </c>
      <c r="AV411" s="13" t="s">
        <v>87</v>
      </c>
      <c r="AW411" s="13" t="s">
        <v>34</v>
      </c>
      <c r="AX411" s="13" t="s">
        <v>79</v>
      </c>
      <c r="AY411" s="227" t="s">
        <v>154</v>
      </c>
    </row>
    <row r="412" spans="1:65" s="14" customFormat="1" ht="11.25">
      <c r="B412" s="228"/>
      <c r="C412" s="229"/>
      <c r="D412" s="219" t="s">
        <v>164</v>
      </c>
      <c r="E412" s="230" t="s">
        <v>1</v>
      </c>
      <c r="F412" s="231" t="s">
        <v>87</v>
      </c>
      <c r="G412" s="229"/>
      <c r="H412" s="232">
        <v>1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164</v>
      </c>
      <c r="AU412" s="238" t="s">
        <v>89</v>
      </c>
      <c r="AV412" s="14" t="s">
        <v>89</v>
      </c>
      <c r="AW412" s="14" t="s">
        <v>34</v>
      </c>
      <c r="AX412" s="14" t="s">
        <v>87</v>
      </c>
      <c r="AY412" s="238" t="s">
        <v>154</v>
      </c>
    </row>
    <row r="413" spans="1:65" s="12" customFormat="1" ht="22.9" customHeight="1">
      <c r="B413" s="188"/>
      <c r="C413" s="189"/>
      <c r="D413" s="190" t="s">
        <v>78</v>
      </c>
      <c r="E413" s="202" t="s">
        <v>471</v>
      </c>
      <c r="F413" s="202" t="s">
        <v>472</v>
      </c>
      <c r="G413" s="189"/>
      <c r="H413" s="189"/>
      <c r="I413" s="192"/>
      <c r="J413" s="203">
        <f>BK413</f>
        <v>0</v>
      </c>
      <c r="K413" s="189"/>
      <c r="L413" s="194"/>
      <c r="M413" s="195"/>
      <c r="N413" s="196"/>
      <c r="O413" s="196"/>
      <c r="P413" s="197">
        <f>P414</f>
        <v>0</v>
      </c>
      <c r="Q413" s="196"/>
      <c r="R413" s="197">
        <f>R414</f>
        <v>7.5179999999999997E-2</v>
      </c>
      <c r="S413" s="196"/>
      <c r="T413" s="198">
        <f>T414</f>
        <v>0</v>
      </c>
      <c r="AR413" s="199" t="s">
        <v>87</v>
      </c>
      <c r="AT413" s="200" t="s">
        <v>78</v>
      </c>
      <c r="AU413" s="200" t="s">
        <v>87</v>
      </c>
      <c r="AY413" s="199" t="s">
        <v>154</v>
      </c>
      <c r="BK413" s="201">
        <f>BK414</f>
        <v>0</v>
      </c>
    </row>
    <row r="414" spans="1:65" s="2" customFormat="1" ht="36" customHeight="1">
      <c r="A414" s="35"/>
      <c r="B414" s="36"/>
      <c r="C414" s="204" t="s">
        <v>473</v>
      </c>
      <c r="D414" s="204" t="s">
        <v>157</v>
      </c>
      <c r="E414" s="205" t="s">
        <v>474</v>
      </c>
      <c r="F414" s="206" t="s">
        <v>475</v>
      </c>
      <c r="G414" s="207" t="s">
        <v>179</v>
      </c>
      <c r="H414" s="208">
        <v>358</v>
      </c>
      <c r="I414" s="209"/>
      <c r="J414" s="210">
        <f>ROUND(I414*H414,2)</f>
        <v>0</v>
      </c>
      <c r="K414" s="206" t="s">
        <v>161</v>
      </c>
      <c r="L414" s="40"/>
      <c r="M414" s="211" t="s">
        <v>1</v>
      </c>
      <c r="N414" s="212" t="s">
        <v>44</v>
      </c>
      <c r="O414" s="72"/>
      <c r="P414" s="213">
        <f>O414*H414</f>
        <v>0</v>
      </c>
      <c r="Q414" s="213">
        <v>2.1000000000000001E-4</v>
      </c>
      <c r="R414" s="213">
        <f>Q414*H414</f>
        <v>7.5179999999999997E-2</v>
      </c>
      <c r="S414" s="213">
        <v>0</v>
      </c>
      <c r="T414" s="21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15" t="s">
        <v>162</v>
      </c>
      <c r="AT414" s="215" t="s">
        <v>157</v>
      </c>
      <c r="AU414" s="215" t="s">
        <v>89</v>
      </c>
      <c r="AY414" s="18" t="s">
        <v>154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8" t="s">
        <v>87</v>
      </c>
      <c r="BK414" s="216">
        <f>ROUND(I414*H414,2)</f>
        <v>0</v>
      </c>
      <c r="BL414" s="18" t="s">
        <v>162</v>
      </c>
      <c r="BM414" s="215" t="s">
        <v>476</v>
      </c>
    </row>
    <row r="415" spans="1:65" s="12" customFormat="1" ht="22.9" customHeight="1">
      <c r="B415" s="188"/>
      <c r="C415" s="189"/>
      <c r="D415" s="190" t="s">
        <v>78</v>
      </c>
      <c r="E415" s="202" t="s">
        <v>477</v>
      </c>
      <c r="F415" s="202" t="s">
        <v>478</v>
      </c>
      <c r="G415" s="189"/>
      <c r="H415" s="189"/>
      <c r="I415" s="192"/>
      <c r="J415" s="203">
        <f>BK415</f>
        <v>0</v>
      </c>
      <c r="K415" s="189"/>
      <c r="L415" s="194"/>
      <c r="M415" s="195"/>
      <c r="N415" s="196"/>
      <c r="O415" s="196"/>
      <c r="P415" s="197">
        <f>SUM(P416:P425)</f>
        <v>0</v>
      </c>
      <c r="Q415" s="196"/>
      <c r="R415" s="197">
        <f>SUM(R416:R425)</f>
        <v>1.4320000000000001E-2</v>
      </c>
      <c r="S415" s="196"/>
      <c r="T415" s="198">
        <f>SUM(T416:T425)</f>
        <v>0</v>
      </c>
      <c r="AR415" s="199" t="s">
        <v>87</v>
      </c>
      <c r="AT415" s="200" t="s">
        <v>78</v>
      </c>
      <c r="AU415" s="200" t="s">
        <v>87</v>
      </c>
      <c r="AY415" s="199" t="s">
        <v>154</v>
      </c>
      <c r="BK415" s="201">
        <f>SUM(BK416:BK425)</f>
        <v>0</v>
      </c>
    </row>
    <row r="416" spans="1:65" s="2" customFormat="1" ht="24" customHeight="1">
      <c r="A416" s="35"/>
      <c r="B416" s="36"/>
      <c r="C416" s="204" t="s">
        <v>479</v>
      </c>
      <c r="D416" s="204" t="s">
        <v>157</v>
      </c>
      <c r="E416" s="205" t="s">
        <v>480</v>
      </c>
      <c r="F416" s="206" t="s">
        <v>481</v>
      </c>
      <c r="G416" s="207" t="s">
        <v>179</v>
      </c>
      <c r="H416" s="208">
        <v>405</v>
      </c>
      <c r="I416" s="209"/>
      <c r="J416" s="210">
        <f>ROUND(I416*H416,2)</f>
        <v>0</v>
      </c>
      <c r="K416" s="206" t="s">
        <v>161</v>
      </c>
      <c r="L416" s="40"/>
      <c r="M416" s="211" t="s">
        <v>1</v>
      </c>
      <c r="N416" s="212" t="s">
        <v>44</v>
      </c>
      <c r="O416" s="72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15" t="s">
        <v>162</v>
      </c>
      <c r="AT416" s="215" t="s">
        <v>157</v>
      </c>
      <c r="AU416" s="215" t="s">
        <v>89</v>
      </c>
      <c r="AY416" s="18" t="s">
        <v>154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8" t="s">
        <v>87</v>
      </c>
      <c r="BK416" s="216">
        <f>ROUND(I416*H416,2)</f>
        <v>0</v>
      </c>
      <c r="BL416" s="18" t="s">
        <v>162</v>
      </c>
      <c r="BM416" s="215" t="s">
        <v>482</v>
      </c>
    </row>
    <row r="417" spans="1:65" s="13" customFormat="1" ht="22.5">
      <c r="B417" s="217"/>
      <c r="C417" s="218"/>
      <c r="D417" s="219" t="s">
        <v>164</v>
      </c>
      <c r="E417" s="220" t="s">
        <v>1</v>
      </c>
      <c r="F417" s="221" t="s">
        <v>483</v>
      </c>
      <c r="G417" s="218"/>
      <c r="H417" s="220" t="s">
        <v>1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164</v>
      </c>
      <c r="AU417" s="227" t="s">
        <v>89</v>
      </c>
      <c r="AV417" s="13" t="s">
        <v>87</v>
      </c>
      <c r="AW417" s="13" t="s">
        <v>34</v>
      </c>
      <c r="AX417" s="13" t="s">
        <v>79</v>
      </c>
      <c r="AY417" s="227" t="s">
        <v>154</v>
      </c>
    </row>
    <row r="418" spans="1:65" s="13" customFormat="1" ht="11.25">
      <c r="B418" s="217"/>
      <c r="C418" s="218"/>
      <c r="D418" s="219" t="s">
        <v>164</v>
      </c>
      <c r="E418" s="220" t="s">
        <v>1</v>
      </c>
      <c r="F418" s="221" t="s">
        <v>484</v>
      </c>
      <c r="G418" s="218"/>
      <c r="H418" s="220" t="s">
        <v>1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164</v>
      </c>
      <c r="AU418" s="227" t="s">
        <v>89</v>
      </c>
      <c r="AV418" s="13" t="s">
        <v>87</v>
      </c>
      <c r="AW418" s="13" t="s">
        <v>34</v>
      </c>
      <c r="AX418" s="13" t="s">
        <v>79</v>
      </c>
      <c r="AY418" s="227" t="s">
        <v>154</v>
      </c>
    </row>
    <row r="419" spans="1:65" s="14" customFormat="1" ht="11.25">
      <c r="B419" s="228"/>
      <c r="C419" s="229"/>
      <c r="D419" s="219" t="s">
        <v>164</v>
      </c>
      <c r="E419" s="230" t="s">
        <v>1</v>
      </c>
      <c r="F419" s="231" t="s">
        <v>485</v>
      </c>
      <c r="G419" s="229"/>
      <c r="H419" s="232">
        <v>405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164</v>
      </c>
      <c r="AU419" s="238" t="s">
        <v>89</v>
      </c>
      <c r="AV419" s="14" t="s">
        <v>89</v>
      </c>
      <c r="AW419" s="14" t="s">
        <v>34</v>
      </c>
      <c r="AX419" s="14" t="s">
        <v>87</v>
      </c>
      <c r="AY419" s="238" t="s">
        <v>154</v>
      </c>
    </row>
    <row r="420" spans="1:65" s="2" customFormat="1" ht="24" customHeight="1">
      <c r="A420" s="35"/>
      <c r="B420" s="36"/>
      <c r="C420" s="204" t="s">
        <v>486</v>
      </c>
      <c r="D420" s="204" t="s">
        <v>157</v>
      </c>
      <c r="E420" s="205" t="s">
        <v>487</v>
      </c>
      <c r="F420" s="206" t="s">
        <v>488</v>
      </c>
      <c r="G420" s="207" t="s">
        <v>179</v>
      </c>
      <c r="H420" s="208">
        <v>0.4</v>
      </c>
      <c r="I420" s="209"/>
      <c r="J420" s="210">
        <f>ROUND(I420*H420,2)</f>
        <v>0</v>
      </c>
      <c r="K420" s="206" t="s">
        <v>161</v>
      </c>
      <c r="L420" s="40"/>
      <c r="M420" s="211" t="s">
        <v>1</v>
      </c>
      <c r="N420" s="212" t="s">
        <v>44</v>
      </c>
      <c r="O420" s="72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5" t="s">
        <v>162</v>
      </c>
      <c r="AT420" s="215" t="s">
        <v>157</v>
      </c>
      <c r="AU420" s="215" t="s">
        <v>89</v>
      </c>
      <c r="AY420" s="18" t="s">
        <v>154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8" t="s">
        <v>87</v>
      </c>
      <c r="BK420" s="216">
        <f>ROUND(I420*H420,2)</f>
        <v>0</v>
      </c>
      <c r="BL420" s="18" t="s">
        <v>162</v>
      </c>
      <c r="BM420" s="215" t="s">
        <v>489</v>
      </c>
    </row>
    <row r="421" spans="1:65" s="13" customFormat="1" ht="11.25">
      <c r="B421" s="217"/>
      <c r="C421" s="218"/>
      <c r="D421" s="219" t="s">
        <v>164</v>
      </c>
      <c r="E421" s="220" t="s">
        <v>1</v>
      </c>
      <c r="F421" s="221" t="s">
        <v>490</v>
      </c>
      <c r="G421" s="218"/>
      <c r="H421" s="220" t="s">
        <v>1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164</v>
      </c>
      <c r="AU421" s="227" t="s">
        <v>89</v>
      </c>
      <c r="AV421" s="13" t="s">
        <v>87</v>
      </c>
      <c r="AW421" s="13" t="s">
        <v>34</v>
      </c>
      <c r="AX421" s="13" t="s">
        <v>79</v>
      </c>
      <c r="AY421" s="227" t="s">
        <v>154</v>
      </c>
    </row>
    <row r="422" spans="1:65" s="14" customFormat="1" ht="11.25">
      <c r="B422" s="228"/>
      <c r="C422" s="229"/>
      <c r="D422" s="219" t="s">
        <v>164</v>
      </c>
      <c r="E422" s="230" t="s">
        <v>1</v>
      </c>
      <c r="F422" s="231" t="s">
        <v>491</v>
      </c>
      <c r="G422" s="229"/>
      <c r="H422" s="232">
        <v>0.4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164</v>
      </c>
      <c r="AU422" s="238" t="s">
        <v>89</v>
      </c>
      <c r="AV422" s="14" t="s">
        <v>89</v>
      </c>
      <c r="AW422" s="14" t="s">
        <v>34</v>
      </c>
      <c r="AX422" s="14" t="s">
        <v>87</v>
      </c>
      <c r="AY422" s="238" t="s">
        <v>154</v>
      </c>
    </row>
    <row r="423" spans="1:65" s="2" customFormat="1" ht="36" customHeight="1">
      <c r="A423" s="35"/>
      <c r="B423" s="36"/>
      <c r="C423" s="204" t="s">
        <v>492</v>
      </c>
      <c r="D423" s="204" t="s">
        <v>157</v>
      </c>
      <c r="E423" s="205" t="s">
        <v>493</v>
      </c>
      <c r="F423" s="206" t="s">
        <v>494</v>
      </c>
      <c r="G423" s="207" t="s">
        <v>179</v>
      </c>
      <c r="H423" s="208">
        <v>358</v>
      </c>
      <c r="I423" s="209"/>
      <c r="J423" s="210">
        <f>ROUND(I423*H423,2)</f>
        <v>0</v>
      </c>
      <c r="K423" s="206" t="s">
        <v>161</v>
      </c>
      <c r="L423" s="40"/>
      <c r="M423" s="211" t="s">
        <v>1</v>
      </c>
      <c r="N423" s="212" t="s">
        <v>44</v>
      </c>
      <c r="O423" s="72"/>
      <c r="P423" s="213">
        <f>O423*H423</f>
        <v>0</v>
      </c>
      <c r="Q423" s="213">
        <v>4.0000000000000003E-5</v>
      </c>
      <c r="R423" s="213">
        <f>Q423*H423</f>
        <v>1.4320000000000001E-2</v>
      </c>
      <c r="S423" s="213">
        <v>0</v>
      </c>
      <c r="T423" s="21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5" t="s">
        <v>162</v>
      </c>
      <c r="AT423" s="215" t="s">
        <v>157</v>
      </c>
      <c r="AU423" s="215" t="s">
        <v>89</v>
      </c>
      <c r="AY423" s="18" t="s">
        <v>154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8" t="s">
        <v>87</v>
      </c>
      <c r="BK423" s="216">
        <f>ROUND(I423*H423,2)</f>
        <v>0</v>
      </c>
      <c r="BL423" s="18" t="s">
        <v>162</v>
      </c>
      <c r="BM423" s="215" t="s">
        <v>495</v>
      </c>
    </row>
    <row r="424" spans="1:65" s="2" customFormat="1" ht="16.5" customHeight="1">
      <c r="A424" s="35"/>
      <c r="B424" s="36"/>
      <c r="C424" s="204" t="s">
        <v>496</v>
      </c>
      <c r="D424" s="204" t="s">
        <v>157</v>
      </c>
      <c r="E424" s="205" t="s">
        <v>497</v>
      </c>
      <c r="F424" s="206" t="s">
        <v>498</v>
      </c>
      <c r="G424" s="207" t="s">
        <v>499</v>
      </c>
      <c r="H424" s="208">
        <v>1</v>
      </c>
      <c r="I424" s="209"/>
      <c r="J424" s="210">
        <f>ROUND(I424*H424,2)</f>
        <v>0</v>
      </c>
      <c r="K424" s="206" t="s">
        <v>1</v>
      </c>
      <c r="L424" s="40"/>
      <c r="M424" s="211" t="s">
        <v>1</v>
      </c>
      <c r="N424" s="212" t="s">
        <v>44</v>
      </c>
      <c r="O424" s="72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15" t="s">
        <v>162</v>
      </c>
      <c r="AT424" s="215" t="s">
        <v>157</v>
      </c>
      <c r="AU424" s="215" t="s">
        <v>89</v>
      </c>
      <c r="AY424" s="18" t="s">
        <v>154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8" t="s">
        <v>87</v>
      </c>
      <c r="BK424" s="216">
        <f>ROUND(I424*H424,2)</f>
        <v>0</v>
      </c>
      <c r="BL424" s="18" t="s">
        <v>162</v>
      </c>
      <c r="BM424" s="215" t="s">
        <v>500</v>
      </c>
    </row>
    <row r="425" spans="1:65" s="2" customFormat="1" ht="24" customHeight="1">
      <c r="A425" s="35"/>
      <c r="B425" s="36"/>
      <c r="C425" s="204" t="s">
        <v>501</v>
      </c>
      <c r="D425" s="204" t="s">
        <v>157</v>
      </c>
      <c r="E425" s="205" t="s">
        <v>502</v>
      </c>
      <c r="F425" s="206" t="s">
        <v>503</v>
      </c>
      <c r="G425" s="207" t="s">
        <v>499</v>
      </c>
      <c r="H425" s="208">
        <v>1</v>
      </c>
      <c r="I425" s="209"/>
      <c r="J425" s="210">
        <f>ROUND(I425*H425,2)</f>
        <v>0</v>
      </c>
      <c r="K425" s="206" t="s">
        <v>1</v>
      </c>
      <c r="L425" s="40"/>
      <c r="M425" s="211" t="s">
        <v>1</v>
      </c>
      <c r="N425" s="212" t="s">
        <v>44</v>
      </c>
      <c r="O425" s="72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5" t="s">
        <v>162</v>
      </c>
      <c r="AT425" s="215" t="s">
        <v>157</v>
      </c>
      <c r="AU425" s="215" t="s">
        <v>89</v>
      </c>
      <c r="AY425" s="18" t="s">
        <v>154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8" t="s">
        <v>87</v>
      </c>
      <c r="BK425" s="216">
        <f>ROUND(I425*H425,2)</f>
        <v>0</v>
      </c>
      <c r="BL425" s="18" t="s">
        <v>162</v>
      </c>
      <c r="BM425" s="215" t="s">
        <v>504</v>
      </c>
    </row>
    <row r="426" spans="1:65" s="12" customFormat="1" ht="22.9" customHeight="1">
      <c r="B426" s="188"/>
      <c r="C426" s="189"/>
      <c r="D426" s="190" t="s">
        <v>78</v>
      </c>
      <c r="E426" s="202" t="s">
        <v>505</v>
      </c>
      <c r="F426" s="202" t="s">
        <v>506</v>
      </c>
      <c r="G426" s="189"/>
      <c r="H426" s="189"/>
      <c r="I426" s="192"/>
      <c r="J426" s="203">
        <f>BK426</f>
        <v>0</v>
      </c>
      <c r="K426" s="189"/>
      <c r="L426" s="194"/>
      <c r="M426" s="195"/>
      <c r="N426" s="196"/>
      <c r="O426" s="196"/>
      <c r="P426" s="197">
        <f>SUM(P427:P560)</f>
        <v>0</v>
      </c>
      <c r="Q426" s="196"/>
      <c r="R426" s="197">
        <f>SUM(R427:R560)</f>
        <v>3.5760000000000002E-3</v>
      </c>
      <c r="S426" s="196"/>
      <c r="T426" s="198">
        <f>SUM(T427:T560)</f>
        <v>75.554400000000015</v>
      </c>
      <c r="AR426" s="199" t="s">
        <v>87</v>
      </c>
      <c r="AT426" s="200" t="s">
        <v>78</v>
      </c>
      <c r="AU426" s="200" t="s">
        <v>87</v>
      </c>
      <c r="AY426" s="199" t="s">
        <v>154</v>
      </c>
      <c r="BK426" s="201">
        <f>SUM(BK427:BK560)</f>
        <v>0</v>
      </c>
    </row>
    <row r="427" spans="1:65" s="2" customFormat="1" ht="36" customHeight="1">
      <c r="A427" s="35"/>
      <c r="B427" s="36"/>
      <c r="C427" s="204" t="s">
        <v>507</v>
      </c>
      <c r="D427" s="204" t="s">
        <v>157</v>
      </c>
      <c r="E427" s="205" t="s">
        <v>508</v>
      </c>
      <c r="F427" s="206" t="s">
        <v>509</v>
      </c>
      <c r="G427" s="207" t="s">
        <v>499</v>
      </c>
      <c r="H427" s="208">
        <v>1</v>
      </c>
      <c r="I427" s="209"/>
      <c r="J427" s="210">
        <f>ROUND(I427*H427,2)</f>
        <v>0</v>
      </c>
      <c r="K427" s="206" t="s">
        <v>1</v>
      </c>
      <c r="L427" s="40"/>
      <c r="M427" s="211" t="s">
        <v>1</v>
      </c>
      <c r="N427" s="212" t="s">
        <v>44</v>
      </c>
      <c r="O427" s="72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162</v>
      </c>
      <c r="AT427" s="215" t="s">
        <v>157</v>
      </c>
      <c r="AU427" s="215" t="s">
        <v>89</v>
      </c>
      <c r="AY427" s="18" t="s">
        <v>154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87</v>
      </c>
      <c r="BK427" s="216">
        <f>ROUND(I427*H427,2)</f>
        <v>0</v>
      </c>
      <c r="BL427" s="18" t="s">
        <v>162</v>
      </c>
      <c r="BM427" s="215" t="s">
        <v>510</v>
      </c>
    </row>
    <row r="428" spans="1:65" s="13" customFormat="1" ht="22.5">
      <c r="B428" s="217"/>
      <c r="C428" s="218"/>
      <c r="D428" s="219" t="s">
        <v>164</v>
      </c>
      <c r="E428" s="220" t="s">
        <v>1</v>
      </c>
      <c r="F428" s="221" t="s">
        <v>511</v>
      </c>
      <c r="G428" s="218"/>
      <c r="H428" s="220" t="s">
        <v>1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164</v>
      </c>
      <c r="AU428" s="227" t="s">
        <v>89</v>
      </c>
      <c r="AV428" s="13" t="s">
        <v>87</v>
      </c>
      <c r="AW428" s="13" t="s">
        <v>34</v>
      </c>
      <c r="AX428" s="13" t="s">
        <v>79</v>
      </c>
      <c r="AY428" s="227" t="s">
        <v>154</v>
      </c>
    </row>
    <row r="429" spans="1:65" s="13" customFormat="1" ht="11.25">
      <c r="B429" s="217"/>
      <c r="C429" s="218"/>
      <c r="D429" s="219" t="s">
        <v>164</v>
      </c>
      <c r="E429" s="220" t="s">
        <v>1</v>
      </c>
      <c r="F429" s="221" t="s">
        <v>512</v>
      </c>
      <c r="G429" s="218"/>
      <c r="H429" s="220" t="s">
        <v>1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164</v>
      </c>
      <c r="AU429" s="227" t="s">
        <v>89</v>
      </c>
      <c r="AV429" s="13" t="s">
        <v>87</v>
      </c>
      <c r="AW429" s="13" t="s">
        <v>34</v>
      </c>
      <c r="AX429" s="13" t="s">
        <v>79</v>
      </c>
      <c r="AY429" s="227" t="s">
        <v>154</v>
      </c>
    </row>
    <row r="430" spans="1:65" s="14" customFormat="1" ht="11.25">
      <c r="B430" s="228"/>
      <c r="C430" s="229"/>
      <c r="D430" s="219" t="s">
        <v>164</v>
      </c>
      <c r="E430" s="230" t="s">
        <v>1</v>
      </c>
      <c r="F430" s="231" t="s">
        <v>87</v>
      </c>
      <c r="G430" s="229"/>
      <c r="H430" s="232">
        <v>1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164</v>
      </c>
      <c r="AU430" s="238" t="s">
        <v>89</v>
      </c>
      <c r="AV430" s="14" t="s">
        <v>89</v>
      </c>
      <c r="AW430" s="14" t="s">
        <v>34</v>
      </c>
      <c r="AX430" s="14" t="s">
        <v>87</v>
      </c>
      <c r="AY430" s="238" t="s">
        <v>154</v>
      </c>
    </row>
    <row r="431" spans="1:65" s="2" customFormat="1" ht="24" customHeight="1">
      <c r="A431" s="35"/>
      <c r="B431" s="36"/>
      <c r="C431" s="204" t="s">
        <v>513</v>
      </c>
      <c r="D431" s="204" t="s">
        <v>157</v>
      </c>
      <c r="E431" s="205" t="s">
        <v>514</v>
      </c>
      <c r="F431" s="206" t="s">
        <v>515</v>
      </c>
      <c r="G431" s="207" t="s">
        <v>247</v>
      </c>
      <c r="H431" s="208">
        <v>20</v>
      </c>
      <c r="I431" s="209"/>
      <c r="J431" s="210">
        <f>ROUND(I431*H431,2)</f>
        <v>0</v>
      </c>
      <c r="K431" s="206" t="s">
        <v>161</v>
      </c>
      <c r="L431" s="40"/>
      <c r="M431" s="211" t="s">
        <v>1</v>
      </c>
      <c r="N431" s="212" t="s">
        <v>44</v>
      </c>
      <c r="O431" s="72"/>
      <c r="P431" s="213">
        <f>O431*H431</f>
        <v>0</v>
      </c>
      <c r="Q431" s="213">
        <v>8.0000000000000007E-5</v>
      </c>
      <c r="R431" s="213">
        <f>Q431*H431</f>
        <v>1.6000000000000001E-3</v>
      </c>
      <c r="S431" s="213">
        <v>0</v>
      </c>
      <c r="T431" s="21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5" t="s">
        <v>162</v>
      </c>
      <c r="AT431" s="215" t="s">
        <v>157</v>
      </c>
      <c r="AU431" s="215" t="s">
        <v>89</v>
      </c>
      <c r="AY431" s="18" t="s">
        <v>154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8" t="s">
        <v>87</v>
      </c>
      <c r="BK431" s="216">
        <f>ROUND(I431*H431,2)</f>
        <v>0</v>
      </c>
      <c r="BL431" s="18" t="s">
        <v>162</v>
      </c>
      <c r="BM431" s="215" t="s">
        <v>516</v>
      </c>
    </row>
    <row r="432" spans="1:65" s="13" customFormat="1" ht="11.25">
      <c r="B432" s="217"/>
      <c r="C432" s="218"/>
      <c r="D432" s="219" t="s">
        <v>164</v>
      </c>
      <c r="E432" s="220" t="s">
        <v>1</v>
      </c>
      <c r="F432" s="221" t="s">
        <v>517</v>
      </c>
      <c r="G432" s="218"/>
      <c r="H432" s="220" t="s">
        <v>1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164</v>
      </c>
      <c r="AU432" s="227" t="s">
        <v>89</v>
      </c>
      <c r="AV432" s="13" t="s">
        <v>87</v>
      </c>
      <c r="AW432" s="13" t="s">
        <v>34</v>
      </c>
      <c r="AX432" s="13" t="s">
        <v>79</v>
      </c>
      <c r="AY432" s="227" t="s">
        <v>154</v>
      </c>
    </row>
    <row r="433" spans="1:65" s="14" customFormat="1" ht="11.25">
      <c r="B433" s="228"/>
      <c r="C433" s="229"/>
      <c r="D433" s="219" t="s">
        <v>164</v>
      </c>
      <c r="E433" s="230" t="s">
        <v>1</v>
      </c>
      <c r="F433" s="231" t="s">
        <v>518</v>
      </c>
      <c r="G433" s="229"/>
      <c r="H433" s="232">
        <v>12.95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164</v>
      </c>
      <c r="AU433" s="238" t="s">
        <v>89</v>
      </c>
      <c r="AV433" s="14" t="s">
        <v>89</v>
      </c>
      <c r="AW433" s="14" t="s">
        <v>34</v>
      </c>
      <c r="AX433" s="14" t="s">
        <v>79</v>
      </c>
      <c r="AY433" s="238" t="s">
        <v>154</v>
      </c>
    </row>
    <row r="434" spans="1:65" s="13" customFormat="1" ht="11.25">
      <c r="B434" s="217"/>
      <c r="C434" s="218"/>
      <c r="D434" s="219" t="s">
        <v>164</v>
      </c>
      <c r="E434" s="220" t="s">
        <v>1</v>
      </c>
      <c r="F434" s="221" t="s">
        <v>519</v>
      </c>
      <c r="G434" s="218"/>
      <c r="H434" s="220" t="s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164</v>
      </c>
      <c r="AU434" s="227" t="s">
        <v>89</v>
      </c>
      <c r="AV434" s="13" t="s">
        <v>87</v>
      </c>
      <c r="AW434" s="13" t="s">
        <v>34</v>
      </c>
      <c r="AX434" s="13" t="s">
        <v>79</v>
      </c>
      <c r="AY434" s="227" t="s">
        <v>154</v>
      </c>
    </row>
    <row r="435" spans="1:65" s="14" customFormat="1" ht="11.25">
      <c r="B435" s="228"/>
      <c r="C435" s="229"/>
      <c r="D435" s="219" t="s">
        <v>164</v>
      </c>
      <c r="E435" s="230" t="s">
        <v>1</v>
      </c>
      <c r="F435" s="231" t="s">
        <v>520</v>
      </c>
      <c r="G435" s="229"/>
      <c r="H435" s="232">
        <v>6.1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164</v>
      </c>
      <c r="AU435" s="238" t="s">
        <v>89</v>
      </c>
      <c r="AV435" s="14" t="s">
        <v>89</v>
      </c>
      <c r="AW435" s="14" t="s">
        <v>34</v>
      </c>
      <c r="AX435" s="14" t="s">
        <v>79</v>
      </c>
      <c r="AY435" s="238" t="s">
        <v>154</v>
      </c>
    </row>
    <row r="436" spans="1:65" s="14" customFormat="1" ht="11.25">
      <c r="B436" s="228"/>
      <c r="C436" s="229"/>
      <c r="D436" s="219" t="s">
        <v>164</v>
      </c>
      <c r="E436" s="230" t="s">
        <v>1</v>
      </c>
      <c r="F436" s="231" t="s">
        <v>521</v>
      </c>
      <c r="G436" s="229"/>
      <c r="H436" s="232">
        <v>0.95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164</v>
      </c>
      <c r="AU436" s="238" t="s">
        <v>89</v>
      </c>
      <c r="AV436" s="14" t="s">
        <v>89</v>
      </c>
      <c r="AW436" s="14" t="s">
        <v>34</v>
      </c>
      <c r="AX436" s="14" t="s">
        <v>79</v>
      </c>
      <c r="AY436" s="238" t="s">
        <v>154</v>
      </c>
    </row>
    <row r="437" spans="1:65" s="15" customFormat="1" ht="11.25">
      <c r="B437" s="239"/>
      <c r="C437" s="240"/>
      <c r="D437" s="219" t="s">
        <v>164</v>
      </c>
      <c r="E437" s="241" t="s">
        <v>1</v>
      </c>
      <c r="F437" s="242" t="s">
        <v>172</v>
      </c>
      <c r="G437" s="240"/>
      <c r="H437" s="243">
        <v>20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AT437" s="249" t="s">
        <v>164</v>
      </c>
      <c r="AU437" s="249" t="s">
        <v>89</v>
      </c>
      <c r="AV437" s="15" t="s">
        <v>162</v>
      </c>
      <c r="AW437" s="15" t="s">
        <v>34</v>
      </c>
      <c r="AX437" s="15" t="s">
        <v>87</v>
      </c>
      <c r="AY437" s="249" t="s">
        <v>154</v>
      </c>
    </row>
    <row r="438" spans="1:65" s="2" customFormat="1" ht="24" customHeight="1">
      <c r="A438" s="35"/>
      <c r="B438" s="36"/>
      <c r="C438" s="204" t="s">
        <v>522</v>
      </c>
      <c r="D438" s="204" t="s">
        <v>157</v>
      </c>
      <c r="E438" s="205" t="s">
        <v>523</v>
      </c>
      <c r="F438" s="206" t="s">
        <v>524</v>
      </c>
      <c r="G438" s="207" t="s">
        <v>247</v>
      </c>
      <c r="H438" s="208">
        <v>2.6</v>
      </c>
      <c r="I438" s="209"/>
      <c r="J438" s="210">
        <f>ROUND(I438*H438,2)</f>
        <v>0</v>
      </c>
      <c r="K438" s="206" t="s">
        <v>161</v>
      </c>
      <c r="L438" s="40"/>
      <c r="M438" s="211" t="s">
        <v>1</v>
      </c>
      <c r="N438" s="212" t="s">
        <v>44</v>
      </c>
      <c r="O438" s="72"/>
      <c r="P438" s="213">
        <f>O438*H438</f>
        <v>0</v>
      </c>
      <c r="Q438" s="213">
        <v>7.6000000000000004E-4</v>
      </c>
      <c r="R438" s="213">
        <f>Q438*H438</f>
        <v>1.9760000000000003E-3</v>
      </c>
      <c r="S438" s="213">
        <v>0</v>
      </c>
      <c r="T438" s="21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5" t="s">
        <v>162</v>
      </c>
      <c r="AT438" s="215" t="s">
        <v>157</v>
      </c>
      <c r="AU438" s="215" t="s">
        <v>89</v>
      </c>
      <c r="AY438" s="18" t="s">
        <v>154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8" t="s">
        <v>87</v>
      </c>
      <c r="BK438" s="216">
        <f>ROUND(I438*H438,2)</f>
        <v>0</v>
      </c>
      <c r="BL438" s="18" t="s">
        <v>162</v>
      </c>
      <c r="BM438" s="215" t="s">
        <v>525</v>
      </c>
    </row>
    <row r="439" spans="1:65" s="13" customFormat="1" ht="11.25">
      <c r="B439" s="217"/>
      <c r="C439" s="218"/>
      <c r="D439" s="219" t="s">
        <v>164</v>
      </c>
      <c r="E439" s="220" t="s">
        <v>1</v>
      </c>
      <c r="F439" s="221" t="s">
        <v>526</v>
      </c>
      <c r="G439" s="218"/>
      <c r="H439" s="220" t="s">
        <v>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164</v>
      </c>
      <c r="AU439" s="227" t="s">
        <v>89</v>
      </c>
      <c r="AV439" s="13" t="s">
        <v>87</v>
      </c>
      <c r="AW439" s="13" t="s">
        <v>34</v>
      </c>
      <c r="AX439" s="13" t="s">
        <v>79</v>
      </c>
      <c r="AY439" s="227" t="s">
        <v>154</v>
      </c>
    </row>
    <row r="440" spans="1:65" s="14" customFormat="1" ht="11.25">
      <c r="B440" s="228"/>
      <c r="C440" s="229"/>
      <c r="D440" s="219" t="s">
        <v>164</v>
      </c>
      <c r="E440" s="230" t="s">
        <v>1</v>
      </c>
      <c r="F440" s="231" t="s">
        <v>527</v>
      </c>
      <c r="G440" s="229"/>
      <c r="H440" s="232">
        <v>2.6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164</v>
      </c>
      <c r="AU440" s="238" t="s">
        <v>89</v>
      </c>
      <c r="AV440" s="14" t="s">
        <v>89</v>
      </c>
      <c r="AW440" s="14" t="s">
        <v>34</v>
      </c>
      <c r="AX440" s="14" t="s">
        <v>87</v>
      </c>
      <c r="AY440" s="238" t="s">
        <v>154</v>
      </c>
    </row>
    <row r="441" spans="1:65" s="2" customFormat="1" ht="36" customHeight="1">
      <c r="A441" s="35"/>
      <c r="B441" s="36"/>
      <c r="C441" s="204" t="s">
        <v>528</v>
      </c>
      <c r="D441" s="204" t="s">
        <v>157</v>
      </c>
      <c r="E441" s="205" t="s">
        <v>529</v>
      </c>
      <c r="F441" s="206" t="s">
        <v>530</v>
      </c>
      <c r="G441" s="207" t="s">
        <v>179</v>
      </c>
      <c r="H441" s="208">
        <v>42.5</v>
      </c>
      <c r="I441" s="209"/>
      <c r="J441" s="210">
        <f>ROUND(I441*H441,2)</f>
        <v>0</v>
      </c>
      <c r="K441" s="206" t="s">
        <v>161</v>
      </c>
      <c r="L441" s="40"/>
      <c r="M441" s="211" t="s">
        <v>1</v>
      </c>
      <c r="N441" s="212" t="s">
        <v>44</v>
      </c>
      <c r="O441" s="72"/>
      <c r="P441" s="213">
        <f>O441*H441</f>
        <v>0</v>
      </c>
      <c r="Q441" s="213">
        <v>0</v>
      </c>
      <c r="R441" s="213">
        <f>Q441*H441</f>
        <v>0</v>
      </c>
      <c r="S441" s="213">
        <v>0.13100000000000001</v>
      </c>
      <c r="T441" s="214">
        <f>S441*H441</f>
        <v>5.5674999999999999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5" t="s">
        <v>162</v>
      </c>
      <c r="AT441" s="215" t="s">
        <v>157</v>
      </c>
      <c r="AU441" s="215" t="s">
        <v>89</v>
      </c>
      <c r="AY441" s="18" t="s">
        <v>154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8" t="s">
        <v>87</v>
      </c>
      <c r="BK441" s="216">
        <f>ROUND(I441*H441,2)</f>
        <v>0</v>
      </c>
      <c r="BL441" s="18" t="s">
        <v>162</v>
      </c>
      <c r="BM441" s="215" t="s">
        <v>531</v>
      </c>
    </row>
    <row r="442" spans="1:65" s="13" customFormat="1" ht="11.25">
      <c r="B442" s="217"/>
      <c r="C442" s="218"/>
      <c r="D442" s="219" t="s">
        <v>164</v>
      </c>
      <c r="E442" s="220" t="s">
        <v>1</v>
      </c>
      <c r="F442" s="221" t="s">
        <v>532</v>
      </c>
      <c r="G442" s="218"/>
      <c r="H442" s="220" t="s">
        <v>1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164</v>
      </c>
      <c r="AU442" s="227" t="s">
        <v>89</v>
      </c>
      <c r="AV442" s="13" t="s">
        <v>87</v>
      </c>
      <c r="AW442" s="13" t="s">
        <v>34</v>
      </c>
      <c r="AX442" s="13" t="s">
        <v>79</v>
      </c>
      <c r="AY442" s="227" t="s">
        <v>154</v>
      </c>
    </row>
    <row r="443" spans="1:65" s="13" customFormat="1" ht="11.25">
      <c r="B443" s="217"/>
      <c r="C443" s="218"/>
      <c r="D443" s="219" t="s">
        <v>164</v>
      </c>
      <c r="E443" s="220" t="s">
        <v>1</v>
      </c>
      <c r="F443" s="221" t="s">
        <v>533</v>
      </c>
      <c r="G443" s="218"/>
      <c r="H443" s="220" t="s">
        <v>1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164</v>
      </c>
      <c r="AU443" s="227" t="s">
        <v>89</v>
      </c>
      <c r="AV443" s="13" t="s">
        <v>87</v>
      </c>
      <c r="AW443" s="13" t="s">
        <v>34</v>
      </c>
      <c r="AX443" s="13" t="s">
        <v>79</v>
      </c>
      <c r="AY443" s="227" t="s">
        <v>154</v>
      </c>
    </row>
    <row r="444" spans="1:65" s="13" customFormat="1" ht="11.25">
      <c r="B444" s="217"/>
      <c r="C444" s="218"/>
      <c r="D444" s="219" t="s">
        <v>164</v>
      </c>
      <c r="E444" s="220" t="s">
        <v>1</v>
      </c>
      <c r="F444" s="221" t="s">
        <v>534</v>
      </c>
      <c r="G444" s="218"/>
      <c r="H444" s="220" t="s">
        <v>1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164</v>
      </c>
      <c r="AU444" s="227" t="s">
        <v>89</v>
      </c>
      <c r="AV444" s="13" t="s">
        <v>87</v>
      </c>
      <c r="AW444" s="13" t="s">
        <v>34</v>
      </c>
      <c r="AX444" s="13" t="s">
        <v>79</v>
      </c>
      <c r="AY444" s="227" t="s">
        <v>154</v>
      </c>
    </row>
    <row r="445" spans="1:65" s="16" customFormat="1" ht="11.25">
      <c r="B445" s="260"/>
      <c r="C445" s="261"/>
      <c r="D445" s="219" t="s">
        <v>164</v>
      </c>
      <c r="E445" s="262" t="s">
        <v>1</v>
      </c>
      <c r="F445" s="263" t="s">
        <v>535</v>
      </c>
      <c r="G445" s="261"/>
      <c r="H445" s="264">
        <v>0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AT445" s="270" t="s">
        <v>164</v>
      </c>
      <c r="AU445" s="270" t="s">
        <v>89</v>
      </c>
      <c r="AV445" s="16" t="s">
        <v>155</v>
      </c>
      <c r="AW445" s="16" t="s">
        <v>34</v>
      </c>
      <c r="AX445" s="16" t="s">
        <v>79</v>
      </c>
      <c r="AY445" s="270" t="s">
        <v>154</v>
      </c>
    </row>
    <row r="446" spans="1:65" s="14" customFormat="1" ht="11.25">
      <c r="B446" s="228"/>
      <c r="C446" s="229"/>
      <c r="D446" s="219" t="s">
        <v>164</v>
      </c>
      <c r="E446" s="230" t="s">
        <v>1</v>
      </c>
      <c r="F446" s="231" t="s">
        <v>536</v>
      </c>
      <c r="G446" s="229"/>
      <c r="H446" s="232">
        <v>34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164</v>
      </c>
      <c r="AU446" s="238" t="s">
        <v>89</v>
      </c>
      <c r="AV446" s="14" t="s">
        <v>89</v>
      </c>
      <c r="AW446" s="14" t="s">
        <v>34</v>
      </c>
      <c r="AX446" s="14" t="s">
        <v>79</v>
      </c>
      <c r="AY446" s="238" t="s">
        <v>154</v>
      </c>
    </row>
    <row r="447" spans="1:65" s="14" customFormat="1" ht="11.25">
      <c r="B447" s="228"/>
      <c r="C447" s="229"/>
      <c r="D447" s="219" t="s">
        <v>164</v>
      </c>
      <c r="E447" s="230" t="s">
        <v>1</v>
      </c>
      <c r="F447" s="231" t="s">
        <v>537</v>
      </c>
      <c r="G447" s="229"/>
      <c r="H447" s="232">
        <v>45.8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164</v>
      </c>
      <c r="AU447" s="238" t="s">
        <v>89</v>
      </c>
      <c r="AV447" s="14" t="s">
        <v>89</v>
      </c>
      <c r="AW447" s="14" t="s">
        <v>34</v>
      </c>
      <c r="AX447" s="14" t="s">
        <v>79</v>
      </c>
      <c r="AY447" s="238" t="s">
        <v>154</v>
      </c>
    </row>
    <row r="448" spans="1:65" s="14" customFormat="1" ht="11.25">
      <c r="B448" s="228"/>
      <c r="C448" s="229"/>
      <c r="D448" s="219" t="s">
        <v>164</v>
      </c>
      <c r="E448" s="230" t="s">
        <v>1</v>
      </c>
      <c r="F448" s="231" t="s">
        <v>538</v>
      </c>
      <c r="G448" s="229"/>
      <c r="H448" s="232">
        <v>4.0019999999999998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AT448" s="238" t="s">
        <v>164</v>
      </c>
      <c r="AU448" s="238" t="s">
        <v>89</v>
      </c>
      <c r="AV448" s="14" t="s">
        <v>89</v>
      </c>
      <c r="AW448" s="14" t="s">
        <v>34</v>
      </c>
      <c r="AX448" s="14" t="s">
        <v>79</v>
      </c>
      <c r="AY448" s="238" t="s">
        <v>154</v>
      </c>
    </row>
    <row r="449" spans="1:65" s="14" customFormat="1" ht="11.25">
      <c r="B449" s="228"/>
      <c r="C449" s="229"/>
      <c r="D449" s="219" t="s">
        <v>164</v>
      </c>
      <c r="E449" s="230" t="s">
        <v>1</v>
      </c>
      <c r="F449" s="231" t="s">
        <v>539</v>
      </c>
      <c r="G449" s="229"/>
      <c r="H449" s="232">
        <v>-7.0919999999999996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AT449" s="238" t="s">
        <v>164</v>
      </c>
      <c r="AU449" s="238" t="s">
        <v>89</v>
      </c>
      <c r="AV449" s="14" t="s">
        <v>89</v>
      </c>
      <c r="AW449" s="14" t="s">
        <v>34</v>
      </c>
      <c r="AX449" s="14" t="s">
        <v>79</v>
      </c>
      <c r="AY449" s="238" t="s">
        <v>154</v>
      </c>
    </row>
    <row r="450" spans="1:65" s="14" customFormat="1" ht="11.25">
      <c r="B450" s="228"/>
      <c r="C450" s="229"/>
      <c r="D450" s="219" t="s">
        <v>164</v>
      </c>
      <c r="E450" s="230" t="s">
        <v>1</v>
      </c>
      <c r="F450" s="231" t="s">
        <v>540</v>
      </c>
      <c r="G450" s="229"/>
      <c r="H450" s="232">
        <v>8.2899999999999991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164</v>
      </c>
      <c r="AU450" s="238" t="s">
        <v>89</v>
      </c>
      <c r="AV450" s="14" t="s">
        <v>89</v>
      </c>
      <c r="AW450" s="14" t="s">
        <v>34</v>
      </c>
      <c r="AX450" s="14" t="s">
        <v>79</v>
      </c>
      <c r="AY450" s="238" t="s">
        <v>154</v>
      </c>
    </row>
    <row r="451" spans="1:65" s="16" customFormat="1" ht="11.25">
      <c r="B451" s="260"/>
      <c r="C451" s="261"/>
      <c r="D451" s="219" t="s">
        <v>164</v>
      </c>
      <c r="E451" s="262" t="s">
        <v>1</v>
      </c>
      <c r="F451" s="263" t="s">
        <v>541</v>
      </c>
      <c r="G451" s="261"/>
      <c r="H451" s="264">
        <v>85</v>
      </c>
      <c r="I451" s="265"/>
      <c r="J451" s="261"/>
      <c r="K451" s="261"/>
      <c r="L451" s="266"/>
      <c r="M451" s="267"/>
      <c r="N451" s="268"/>
      <c r="O451" s="268"/>
      <c r="P451" s="268"/>
      <c r="Q451" s="268"/>
      <c r="R451" s="268"/>
      <c r="S451" s="268"/>
      <c r="T451" s="269"/>
      <c r="AT451" s="270" t="s">
        <v>164</v>
      </c>
      <c r="AU451" s="270" t="s">
        <v>89</v>
      </c>
      <c r="AV451" s="16" t="s">
        <v>155</v>
      </c>
      <c r="AW451" s="16" t="s">
        <v>34</v>
      </c>
      <c r="AX451" s="16" t="s">
        <v>79</v>
      </c>
      <c r="AY451" s="270" t="s">
        <v>154</v>
      </c>
    </row>
    <row r="452" spans="1:65" s="13" customFormat="1" ht="11.25">
      <c r="B452" s="217"/>
      <c r="C452" s="218"/>
      <c r="D452" s="219" t="s">
        <v>164</v>
      </c>
      <c r="E452" s="220" t="s">
        <v>1</v>
      </c>
      <c r="F452" s="221" t="s">
        <v>542</v>
      </c>
      <c r="G452" s="218"/>
      <c r="H452" s="220" t="s">
        <v>1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164</v>
      </c>
      <c r="AU452" s="227" t="s">
        <v>89</v>
      </c>
      <c r="AV452" s="13" t="s">
        <v>87</v>
      </c>
      <c r="AW452" s="13" t="s">
        <v>34</v>
      </c>
      <c r="AX452" s="13" t="s">
        <v>79</v>
      </c>
      <c r="AY452" s="227" t="s">
        <v>154</v>
      </c>
    </row>
    <row r="453" spans="1:65" s="14" customFormat="1" ht="11.25">
      <c r="B453" s="228"/>
      <c r="C453" s="229"/>
      <c r="D453" s="219" t="s">
        <v>164</v>
      </c>
      <c r="E453" s="230" t="s">
        <v>1</v>
      </c>
      <c r="F453" s="231" t="s">
        <v>543</v>
      </c>
      <c r="G453" s="229"/>
      <c r="H453" s="232">
        <v>42.5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164</v>
      </c>
      <c r="AU453" s="238" t="s">
        <v>89</v>
      </c>
      <c r="AV453" s="14" t="s">
        <v>89</v>
      </c>
      <c r="AW453" s="14" t="s">
        <v>34</v>
      </c>
      <c r="AX453" s="14" t="s">
        <v>79</v>
      </c>
      <c r="AY453" s="238" t="s">
        <v>154</v>
      </c>
    </row>
    <row r="454" spans="1:65" s="16" customFormat="1" ht="11.25">
      <c r="B454" s="260"/>
      <c r="C454" s="261"/>
      <c r="D454" s="219" t="s">
        <v>164</v>
      </c>
      <c r="E454" s="262" t="s">
        <v>1</v>
      </c>
      <c r="F454" s="263" t="s">
        <v>544</v>
      </c>
      <c r="G454" s="261"/>
      <c r="H454" s="264">
        <v>42.5</v>
      </c>
      <c r="I454" s="265"/>
      <c r="J454" s="261"/>
      <c r="K454" s="261"/>
      <c r="L454" s="266"/>
      <c r="M454" s="267"/>
      <c r="N454" s="268"/>
      <c r="O454" s="268"/>
      <c r="P454" s="268"/>
      <c r="Q454" s="268"/>
      <c r="R454" s="268"/>
      <c r="S454" s="268"/>
      <c r="T454" s="269"/>
      <c r="AT454" s="270" t="s">
        <v>164</v>
      </c>
      <c r="AU454" s="270" t="s">
        <v>89</v>
      </c>
      <c r="AV454" s="16" t="s">
        <v>155</v>
      </c>
      <c r="AW454" s="16" t="s">
        <v>34</v>
      </c>
      <c r="AX454" s="16" t="s">
        <v>87</v>
      </c>
      <c r="AY454" s="270" t="s">
        <v>154</v>
      </c>
    </row>
    <row r="455" spans="1:65" s="2" customFormat="1" ht="36" customHeight="1">
      <c r="A455" s="35"/>
      <c r="B455" s="36"/>
      <c r="C455" s="204" t="s">
        <v>545</v>
      </c>
      <c r="D455" s="204" t="s">
        <v>157</v>
      </c>
      <c r="E455" s="205" t="s">
        <v>546</v>
      </c>
      <c r="F455" s="206" t="s">
        <v>547</v>
      </c>
      <c r="G455" s="207" t="s">
        <v>179</v>
      </c>
      <c r="H455" s="208">
        <v>132.5</v>
      </c>
      <c r="I455" s="209"/>
      <c r="J455" s="210">
        <f>ROUND(I455*H455,2)</f>
        <v>0</v>
      </c>
      <c r="K455" s="206" t="s">
        <v>161</v>
      </c>
      <c r="L455" s="40"/>
      <c r="M455" s="211" t="s">
        <v>1</v>
      </c>
      <c r="N455" s="212" t="s">
        <v>44</v>
      </c>
      <c r="O455" s="72"/>
      <c r="P455" s="213">
        <f>O455*H455</f>
        <v>0</v>
      </c>
      <c r="Q455" s="213">
        <v>0</v>
      </c>
      <c r="R455" s="213">
        <f>Q455*H455</f>
        <v>0</v>
      </c>
      <c r="S455" s="213">
        <v>0.26100000000000001</v>
      </c>
      <c r="T455" s="214">
        <f>S455*H455</f>
        <v>34.582500000000003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15" t="s">
        <v>162</v>
      </c>
      <c r="AT455" s="215" t="s">
        <v>157</v>
      </c>
      <c r="AU455" s="215" t="s">
        <v>89</v>
      </c>
      <c r="AY455" s="18" t="s">
        <v>154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8" t="s">
        <v>87</v>
      </c>
      <c r="BK455" s="216">
        <f>ROUND(I455*H455,2)</f>
        <v>0</v>
      </c>
      <c r="BL455" s="18" t="s">
        <v>162</v>
      </c>
      <c r="BM455" s="215" t="s">
        <v>548</v>
      </c>
    </row>
    <row r="456" spans="1:65" s="13" customFormat="1" ht="11.25">
      <c r="B456" s="217"/>
      <c r="C456" s="218"/>
      <c r="D456" s="219" t="s">
        <v>164</v>
      </c>
      <c r="E456" s="220" t="s">
        <v>1</v>
      </c>
      <c r="F456" s="221" t="s">
        <v>532</v>
      </c>
      <c r="G456" s="218"/>
      <c r="H456" s="220" t="s">
        <v>1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164</v>
      </c>
      <c r="AU456" s="227" t="s">
        <v>89</v>
      </c>
      <c r="AV456" s="13" t="s">
        <v>87</v>
      </c>
      <c r="AW456" s="13" t="s">
        <v>34</v>
      </c>
      <c r="AX456" s="13" t="s">
        <v>79</v>
      </c>
      <c r="AY456" s="227" t="s">
        <v>154</v>
      </c>
    </row>
    <row r="457" spans="1:65" s="13" customFormat="1" ht="11.25">
      <c r="B457" s="217"/>
      <c r="C457" s="218"/>
      <c r="D457" s="219" t="s">
        <v>164</v>
      </c>
      <c r="E457" s="220" t="s">
        <v>1</v>
      </c>
      <c r="F457" s="221" t="s">
        <v>533</v>
      </c>
      <c r="G457" s="218"/>
      <c r="H457" s="220" t="s">
        <v>1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164</v>
      </c>
      <c r="AU457" s="227" t="s">
        <v>89</v>
      </c>
      <c r="AV457" s="13" t="s">
        <v>87</v>
      </c>
      <c r="AW457" s="13" t="s">
        <v>34</v>
      </c>
      <c r="AX457" s="13" t="s">
        <v>79</v>
      </c>
      <c r="AY457" s="227" t="s">
        <v>154</v>
      </c>
    </row>
    <row r="458" spans="1:65" s="13" customFormat="1" ht="11.25">
      <c r="B458" s="217"/>
      <c r="C458" s="218"/>
      <c r="D458" s="219" t="s">
        <v>164</v>
      </c>
      <c r="E458" s="220" t="s">
        <v>1</v>
      </c>
      <c r="F458" s="221" t="s">
        <v>534</v>
      </c>
      <c r="G458" s="218"/>
      <c r="H458" s="220" t="s">
        <v>1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164</v>
      </c>
      <c r="AU458" s="227" t="s">
        <v>89</v>
      </c>
      <c r="AV458" s="13" t="s">
        <v>87</v>
      </c>
      <c r="AW458" s="13" t="s">
        <v>34</v>
      </c>
      <c r="AX458" s="13" t="s">
        <v>79</v>
      </c>
      <c r="AY458" s="227" t="s">
        <v>154</v>
      </c>
    </row>
    <row r="459" spans="1:65" s="14" customFormat="1" ht="11.25">
      <c r="B459" s="228"/>
      <c r="C459" s="229"/>
      <c r="D459" s="219" t="s">
        <v>164</v>
      </c>
      <c r="E459" s="230" t="s">
        <v>1</v>
      </c>
      <c r="F459" s="231" t="s">
        <v>549</v>
      </c>
      <c r="G459" s="229"/>
      <c r="H459" s="232">
        <v>66.8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164</v>
      </c>
      <c r="AU459" s="238" t="s">
        <v>89</v>
      </c>
      <c r="AV459" s="14" t="s">
        <v>89</v>
      </c>
      <c r="AW459" s="14" t="s">
        <v>34</v>
      </c>
      <c r="AX459" s="14" t="s">
        <v>79</v>
      </c>
      <c r="AY459" s="238" t="s">
        <v>154</v>
      </c>
    </row>
    <row r="460" spans="1:65" s="14" customFormat="1" ht="11.25">
      <c r="B460" s="228"/>
      <c r="C460" s="229"/>
      <c r="D460" s="219" t="s">
        <v>164</v>
      </c>
      <c r="E460" s="230" t="s">
        <v>1</v>
      </c>
      <c r="F460" s="231" t="s">
        <v>550</v>
      </c>
      <c r="G460" s="229"/>
      <c r="H460" s="232">
        <v>116.6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164</v>
      </c>
      <c r="AU460" s="238" t="s">
        <v>89</v>
      </c>
      <c r="AV460" s="14" t="s">
        <v>89</v>
      </c>
      <c r="AW460" s="14" t="s">
        <v>34</v>
      </c>
      <c r="AX460" s="14" t="s">
        <v>79</v>
      </c>
      <c r="AY460" s="238" t="s">
        <v>154</v>
      </c>
    </row>
    <row r="461" spans="1:65" s="14" customFormat="1" ht="11.25">
      <c r="B461" s="228"/>
      <c r="C461" s="229"/>
      <c r="D461" s="219" t="s">
        <v>164</v>
      </c>
      <c r="E461" s="230" t="s">
        <v>1</v>
      </c>
      <c r="F461" s="231" t="s">
        <v>551</v>
      </c>
      <c r="G461" s="229"/>
      <c r="H461" s="232">
        <v>6.86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164</v>
      </c>
      <c r="AU461" s="238" t="s">
        <v>89</v>
      </c>
      <c r="AV461" s="14" t="s">
        <v>89</v>
      </c>
      <c r="AW461" s="14" t="s">
        <v>34</v>
      </c>
      <c r="AX461" s="14" t="s">
        <v>79</v>
      </c>
      <c r="AY461" s="238" t="s">
        <v>154</v>
      </c>
    </row>
    <row r="462" spans="1:65" s="14" customFormat="1" ht="11.25">
      <c r="B462" s="228"/>
      <c r="C462" s="229"/>
      <c r="D462" s="219" t="s">
        <v>164</v>
      </c>
      <c r="E462" s="230" t="s">
        <v>1</v>
      </c>
      <c r="F462" s="231" t="s">
        <v>552</v>
      </c>
      <c r="G462" s="229"/>
      <c r="H462" s="232">
        <v>82.4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164</v>
      </c>
      <c r="AU462" s="238" t="s">
        <v>89</v>
      </c>
      <c r="AV462" s="14" t="s">
        <v>89</v>
      </c>
      <c r="AW462" s="14" t="s">
        <v>34</v>
      </c>
      <c r="AX462" s="14" t="s">
        <v>79</v>
      </c>
      <c r="AY462" s="238" t="s">
        <v>154</v>
      </c>
    </row>
    <row r="463" spans="1:65" s="14" customFormat="1" ht="11.25">
      <c r="B463" s="228"/>
      <c r="C463" s="229"/>
      <c r="D463" s="219" t="s">
        <v>164</v>
      </c>
      <c r="E463" s="230" t="s">
        <v>1</v>
      </c>
      <c r="F463" s="231" t="s">
        <v>553</v>
      </c>
      <c r="G463" s="229"/>
      <c r="H463" s="232">
        <v>-20.488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AT463" s="238" t="s">
        <v>164</v>
      </c>
      <c r="AU463" s="238" t="s">
        <v>89</v>
      </c>
      <c r="AV463" s="14" t="s">
        <v>89</v>
      </c>
      <c r="AW463" s="14" t="s">
        <v>34</v>
      </c>
      <c r="AX463" s="14" t="s">
        <v>79</v>
      </c>
      <c r="AY463" s="238" t="s">
        <v>154</v>
      </c>
    </row>
    <row r="464" spans="1:65" s="14" customFormat="1" ht="11.25">
      <c r="B464" s="228"/>
      <c r="C464" s="229"/>
      <c r="D464" s="219" t="s">
        <v>164</v>
      </c>
      <c r="E464" s="230" t="s">
        <v>1</v>
      </c>
      <c r="F464" s="231" t="s">
        <v>554</v>
      </c>
      <c r="G464" s="229"/>
      <c r="H464" s="232">
        <v>12.827999999999999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AT464" s="238" t="s">
        <v>164</v>
      </c>
      <c r="AU464" s="238" t="s">
        <v>89</v>
      </c>
      <c r="AV464" s="14" t="s">
        <v>89</v>
      </c>
      <c r="AW464" s="14" t="s">
        <v>34</v>
      </c>
      <c r="AX464" s="14" t="s">
        <v>79</v>
      </c>
      <c r="AY464" s="238" t="s">
        <v>154</v>
      </c>
    </row>
    <row r="465" spans="1:65" s="16" customFormat="1" ht="11.25">
      <c r="B465" s="260"/>
      <c r="C465" s="261"/>
      <c r="D465" s="219" t="s">
        <v>164</v>
      </c>
      <c r="E465" s="262" t="s">
        <v>1</v>
      </c>
      <c r="F465" s="263" t="s">
        <v>541</v>
      </c>
      <c r="G465" s="261"/>
      <c r="H465" s="264">
        <v>265</v>
      </c>
      <c r="I465" s="265"/>
      <c r="J465" s="261"/>
      <c r="K465" s="261"/>
      <c r="L465" s="266"/>
      <c r="M465" s="267"/>
      <c r="N465" s="268"/>
      <c r="O465" s="268"/>
      <c r="P465" s="268"/>
      <c r="Q465" s="268"/>
      <c r="R465" s="268"/>
      <c r="S465" s="268"/>
      <c r="T465" s="269"/>
      <c r="AT465" s="270" t="s">
        <v>164</v>
      </c>
      <c r="AU465" s="270" t="s">
        <v>89</v>
      </c>
      <c r="AV465" s="16" t="s">
        <v>155</v>
      </c>
      <c r="AW465" s="16" t="s">
        <v>34</v>
      </c>
      <c r="AX465" s="16" t="s">
        <v>79</v>
      </c>
      <c r="AY465" s="270" t="s">
        <v>154</v>
      </c>
    </row>
    <row r="466" spans="1:65" s="13" customFormat="1" ht="11.25">
      <c r="B466" s="217"/>
      <c r="C466" s="218"/>
      <c r="D466" s="219" t="s">
        <v>164</v>
      </c>
      <c r="E466" s="220" t="s">
        <v>1</v>
      </c>
      <c r="F466" s="221" t="s">
        <v>542</v>
      </c>
      <c r="G466" s="218"/>
      <c r="H466" s="220" t="s">
        <v>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164</v>
      </c>
      <c r="AU466" s="227" t="s">
        <v>89</v>
      </c>
      <c r="AV466" s="13" t="s">
        <v>87</v>
      </c>
      <c r="AW466" s="13" t="s">
        <v>34</v>
      </c>
      <c r="AX466" s="13" t="s">
        <v>79</v>
      </c>
      <c r="AY466" s="227" t="s">
        <v>154</v>
      </c>
    </row>
    <row r="467" spans="1:65" s="14" customFormat="1" ht="11.25">
      <c r="B467" s="228"/>
      <c r="C467" s="229"/>
      <c r="D467" s="219" t="s">
        <v>164</v>
      </c>
      <c r="E467" s="230" t="s">
        <v>1</v>
      </c>
      <c r="F467" s="231" t="s">
        <v>555</v>
      </c>
      <c r="G467" s="229"/>
      <c r="H467" s="232">
        <v>132.5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164</v>
      </c>
      <c r="AU467" s="238" t="s">
        <v>89</v>
      </c>
      <c r="AV467" s="14" t="s">
        <v>89</v>
      </c>
      <c r="AW467" s="14" t="s">
        <v>34</v>
      </c>
      <c r="AX467" s="14" t="s">
        <v>79</v>
      </c>
      <c r="AY467" s="238" t="s">
        <v>154</v>
      </c>
    </row>
    <row r="468" spans="1:65" s="16" customFormat="1" ht="11.25">
      <c r="B468" s="260"/>
      <c r="C468" s="261"/>
      <c r="D468" s="219" t="s">
        <v>164</v>
      </c>
      <c r="E468" s="262" t="s">
        <v>1</v>
      </c>
      <c r="F468" s="263" t="s">
        <v>544</v>
      </c>
      <c r="G468" s="261"/>
      <c r="H468" s="264">
        <v>132.5</v>
      </c>
      <c r="I468" s="265"/>
      <c r="J468" s="261"/>
      <c r="K468" s="261"/>
      <c r="L468" s="266"/>
      <c r="M468" s="267"/>
      <c r="N468" s="268"/>
      <c r="O468" s="268"/>
      <c r="P468" s="268"/>
      <c r="Q468" s="268"/>
      <c r="R468" s="268"/>
      <c r="S468" s="268"/>
      <c r="T468" s="269"/>
      <c r="AT468" s="270" t="s">
        <v>164</v>
      </c>
      <c r="AU468" s="270" t="s">
        <v>89</v>
      </c>
      <c r="AV468" s="16" t="s">
        <v>155</v>
      </c>
      <c r="AW468" s="16" t="s">
        <v>34</v>
      </c>
      <c r="AX468" s="16" t="s">
        <v>87</v>
      </c>
      <c r="AY468" s="270" t="s">
        <v>154</v>
      </c>
    </row>
    <row r="469" spans="1:65" s="2" customFormat="1" ht="36" customHeight="1">
      <c r="A469" s="35"/>
      <c r="B469" s="36"/>
      <c r="C469" s="204" t="s">
        <v>556</v>
      </c>
      <c r="D469" s="204" t="s">
        <v>157</v>
      </c>
      <c r="E469" s="205" t="s">
        <v>557</v>
      </c>
      <c r="F469" s="206" t="s">
        <v>558</v>
      </c>
      <c r="G469" s="207" t="s">
        <v>179</v>
      </c>
      <c r="H469" s="208">
        <v>175</v>
      </c>
      <c r="I469" s="209"/>
      <c r="J469" s="210">
        <f>ROUND(I469*H469,2)</f>
        <v>0</v>
      </c>
      <c r="K469" s="206" t="s">
        <v>161</v>
      </c>
      <c r="L469" s="40"/>
      <c r="M469" s="211" t="s">
        <v>1</v>
      </c>
      <c r="N469" s="212" t="s">
        <v>44</v>
      </c>
      <c r="O469" s="72"/>
      <c r="P469" s="213">
        <f>O469*H469</f>
        <v>0</v>
      </c>
      <c r="Q469" s="213">
        <v>0</v>
      </c>
      <c r="R469" s="213">
        <f>Q469*H469</f>
        <v>0</v>
      </c>
      <c r="S469" s="213">
        <v>0.11700000000000001</v>
      </c>
      <c r="T469" s="214">
        <f>S469*H469</f>
        <v>20.475000000000001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5" t="s">
        <v>162</v>
      </c>
      <c r="AT469" s="215" t="s">
        <v>157</v>
      </c>
      <c r="AU469" s="215" t="s">
        <v>89</v>
      </c>
      <c r="AY469" s="18" t="s">
        <v>154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8" t="s">
        <v>87</v>
      </c>
      <c r="BK469" s="216">
        <f>ROUND(I469*H469,2)</f>
        <v>0</v>
      </c>
      <c r="BL469" s="18" t="s">
        <v>162</v>
      </c>
      <c r="BM469" s="215" t="s">
        <v>559</v>
      </c>
    </row>
    <row r="470" spans="1:65" s="13" customFormat="1" ht="11.25">
      <c r="B470" s="217"/>
      <c r="C470" s="218"/>
      <c r="D470" s="219" t="s">
        <v>164</v>
      </c>
      <c r="E470" s="220" t="s">
        <v>1</v>
      </c>
      <c r="F470" s="221" t="s">
        <v>532</v>
      </c>
      <c r="G470" s="218"/>
      <c r="H470" s="220" t="s">
        <v>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164</v>
      </c>
      <c r="AU470" s="227" t="s">
        <v>89</v>
      </c>
      <c r="AV470" s="13" t="s">
        <v>87</v>
      </c>
      <c r="AW470" s="13" t="s">
        <v>34</v>
      </c>
      <c r="AX470" s="13" t="s">
        <v>79</v>
      </c>
      <c r="AY470" s="227" t="s">
        <v>154</v>
      </c>
    </row>
    <row r="471" spans="1:65" s="13" customFormat="1" ht="11.25">
      <c r="B471" s="217"/>
      <c r="C471" s="218"/>
      <c r="D471" s="219" t="s">
        <v>164</v>
      </c>
      <c r="E471" s="220" t="s">
        <v>1</v>
      </c>
      <c r="F471" s="221" t="s">
        <v>533</v>
      </c>
      <c r="G471" s="218"/>
      <c r="H471" s="220" t="s">
        <v>1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164</v>
      </c>
      <c r="AU471" s="227" t="s">
        <v>89</v>
      </c>
      <c r="AV471" s="13" t="s">
        <v>87</v>
      </c>
      <c r="AW471" s="13" t="s">
        <v>34</v>
      </c>
      <c r="AX471" s="13" t="s">
        <v>79</v>
      </c>
      <c r="AY471" s="227" t="s">
        <v>154</v>
      </c>
    </row>
    <row r="472" spans="1:65" s="13" customFormat="1" ht="11.25">
      <c r="B472" s="217"/>
      <c r="C472" s="218"/>
      <c r="D472" s="219" t="s">
        <v>164</v>
      </c>
      <c r="E472" s="220" t="s">
        <v>1</v>
      </c>
      <c r="F472" s="221" t="s">
        <v>560</v>
      </c>
      <c r="G472" s="218"/>
      <c r="H472" s="220" t="s">
        <v>1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164</v>
      </c>
      <c r="AU472" s="227" t="s">
        <v>89</v>
      </c>
      <c r="AV472" s="13" t="s">
        <v>87</v>
      </c>
      <c r="AW472" s="13" t="s">
        <v>34</v>
      </c>
      <c r="AX472" s="13" t="s">
        <v>79</v>
      </c>
      <c r="AY472" s="227" t="s">
        <v>154</v>
      </c>
    </row>
    <row r="473" spans="1:65" s="14" customFormat="1" ht="11.25">
      <c r="B473" s="228"/>
      <c r="C473" s="229"/>
      <c r="D473" s="219" t="s">
        <v>164</v>
      </c>
      <c r="E473" s="230" t="s">
        <v>1</v>
      </c>
      <c r="F473" s="231" t="s">
        <v>561</v>
      </c>
      <c r="G473" s="229"/>
      <c r="H473" s="232">
        <v>42.5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AT473" s="238" t="s">
        <v>164</v>
      </c>
      <c r="AU473" s="238" t="s">
        <v>89</v>
      </c>
      <c r="AV473" s="14" t="s">
        <v>89</v>
      </c>
      <c r="AW473" s="14" t="s">
        <v>34</v>
      </c>
      <c r="AX473" s="14" t="s">
        <v>79</v>
      </c>
      <c r="AY473" s="238" t="s">
        <v>154</v>
      </c>
    </row>
    <row r="474" spans="1:65" s="13" customFormat="1" ht="11.25">
      <c r="B474" s="217"/>
      <c r="C474" s="218"/>
      <c r="D474" s="219" t="s">
        <v>164</v>
      </c>
      <c r="E474" s="220" t="s">
        <v>1</v>
      </c>
      <c r="F474" s="221" t="s">
        <v>562</v>
      </c>
      <c r="G474" s="218"/>
      <c r="H474" s="220" t="s">
        <v>1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164</v>
      </c>
      <c r="AU474" s="227" t="s">
        <v>89</v>
      </c>
      <c r="AV474" s="13" t="s">
        <v>87</v>
      </c>
      <c r="AW474" s="13" t="s">
        <v>34</v>
      </c>
      <c r="AX474" s="13" t="s">
        <v>79</v>
      </c>
      <c r="AY474" s="227" t="s">
        <v>154</v>
      </c>
    </row>
    <row r="475" spans="1:65" s="14" customFormat="1" ht="11.25">
      <c r="B475" s="228"/>
      <c r="C475" s="229"/>
      <c r="D475" s="219" t="s">
        <v>164</v>
      </c>
      <c r="E475" s="230" t="s">
        <v>1</v>
      </c>
      <c r="F475" s="231" t="s">
        <v>563</v>
      </c>
      <c r="G475" s="229"/>
      <c r="H475" s="232">
        <v>132.5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164</v>
      </c>
      <c r="AU475" s="238" t="s">
        <v>89</v>
      </c>
      <c r="AV475" s="14" t="s">
        <v>89</v>
      </c>
      <c r="AW475" s="14" t="s">
        <v>34</v>
      </c>
      <c r="AX475" s="14" t="s">
        <v>79</v>
      </c>
      <c r="AY475" s="238" t="s">
        <v>154</v>
      </c>
    </row>
    <row r="476" spans="1:65" s="15" customFormat="1" ht="11.25">
      <c r="B476" s="239"/>
      <c r="C476" s="240"/>
      <c r="D476" s="219" t="s">
        <v>164</v>
      </c>
      <c r="E476" s="241" t="s">
        <v>1</v>
      </c>
      <c r="F476" s="242" t="s">
        <v>172</v>
      </c>
      <c r="G476" s="240"/>
      <c r="H476" s="243">
        <v>175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AT476" s="249" t="s">
        <v>164</v>
      </c>
      <c r="AU476" s="249" t="s">
        <v>89</v>
      </c>
      <c r="AV476" s="15" t="s">
        <v>162</v>
      </c>
      <c r="AW476" s="15" t="s">
        <v>34</v>
      </c>
      <c r="AX476" s="15" t="s">
        <v>87</v>
      </c>
      <c r="AY476" s="249" t="s">
        <v>154</v>
      </c>
    </row>
    <row r="477" spans="1:65" s="2" customFormat="1" ht="48" customHeight="1">
      <c r="A477" s="35"/>
      <c r="B477" s="36"/>
      <c r="C477" s="204" t="s">
        <v>564</v>
      </c>
      <c r="D477" s="204" t="s">
        <v>157</v>
      </c>
      <c r="E477" s="205" t="s">
        <v>565</v>
      </c>
      <c r="F477" s="206" t="s">
        <v>566</v>
      </c>
      <c r="G477" s="207" t="s">
        <v>179</v>
      </c>
      <c r="H477" s="208">
        <v>3</v>
      </c>
      <c r="I477" s="209"/>
      <c r="J477" s="210">
        <f>ROUND(I477*H477,2)</f>
        <v>0</v>
      </c>
      <c r="K477" s="206" t="s">
        <v>161</v>
      </c>
      <c r="L477" s="40"/>
      <c r="M477" s="211" t="s">
        <v>1</v>
      </c>
      <c r="N477" s="212" t="s">
        <v>44</v>
      </c>
      <c r="O477" s="72"/>
      <c r="P477" s="213">
        <f>O477*H477</f>
        <v>0</v>
      </c>
      <c r="Q477" s="213">
        <v>0</v>
      </c>
      <c r="R477" s="213">
        <f>Q477*H477</f>
        <v>0</v>
      </c>
      <c r="S477" s="213">
        <v>0.187</v>
      </c>
      <c r="T477" s="214">
        <f>S477*H477</f>
        <v>0.56099999999999994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15" t="s">
        <v>162</v>
      </c>
      <c r="AT477" s="215" t="s">
        <v>157</v>
      </c>
      <c r="AU477" s="215" t="s">
        <v>89</v>
      </c>
      <c r="AY477" s="18" t="s">
        <v>154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18" t="s">
        <v>87</v>
      </c>
      <c r="BK477" s="216">
        <f>ROUND(I477*H477,2)</f>
        <v>0</v>
      </c>
      <c r="BL477" s="18" t="s">
        <v>162</v>
      </c>
      <c r="BM477" s="215" t="s">
        <v>567</v>
      </c>
    </row>
    <row r="478" spans="1:65" s="13" customFormat="1" ht="11.25">
      <c r="B478" s="217"/>
      <c r="C478" s="218"/>
      <c r="D478" s="219" t="s">
        <v>164</v>
      </c>
      <c r="E478" s="220" t="s">
        <v>1</v>
      </c>
      <c r="F478" s="221" t="s">
        <v>165</v>
      </c>
      <c r="G478" s="218"/>
      <c r="H478" s="220" t="s">
        <v>1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164</v>
      </c>
      <c r="AU478" s="227" t="s">
        <v>89</v>
      </c>
      <c r="AV478" s="13" t="s">
        <v>87</v>
      </c>
      <c r="AW478" s="13" t="s">
        <v>34</v>
      </c>
      <c r="AX478" s="13" t="s">
        <v>79</v>
      </c>
      <c r="AY478" s="227" t="s">
        <v>154</v>
      </c>
    </row>
    <row r="479" spans="1:65" s="13" customFormat="1" ht="11.25">
      <c r="B479" s="217"/>
      <c r="C479" s="218"/>
      <c r="D479" s="219" t="s">
        <v>164</v>
      </c>
      <c r="E479" s="220" t="s">
        <v>1</v>
      </c>
      <c r="F479" s="221" t="s">
        <v>568</v>
      </c>
      <c r="G479" s="218"/>
      <c r="H479" s="220" t="s">
        <v>1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164</v>
      </c>
      <c r="AU479" s="227" t="s">
        <v>89</v>
      </c>
      <c r="AV479" s="13" t="s">
        <v>87</v>
      </c>
      <c r="AW479" s="13" t="s">
        <v>34</v>
      </c>
      <c r="AX479" s="13" t="s">
        <v>79</v>
      </c>
      <c r="AY479" s="227" t="s">
        <v>154</v>
      </c>
    </row>
    <row r="480" spans="1:65" s="14" customFormat="1" ht="11.25">
      <c r="B480" s="228"/>
      <c r="C480" s="229"/>
      <c r="D480" s="219" t="s">
        <v>164</v>
      </c>
      <c r="E480" s="230" t="s">
        <v>1</v>
      </c>
      <c r="F480" s="231" t="s">
        <v>569</v>
      </c>
      <c r="G480" s="229"/>
      <c r="H480" s="232">
        <v>0.73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164</v>
      </c>
      <c r="AU480" s="238" t="s">
        <v>89</v>
      </c>
      <c r="AV480" s="14" t="s">
        <v>89</v>
      </c>
      <c r="AW480" s="14" t="s">
        <v>34</v>
      </c>
      <c r="AX480" s="14" t="s">
        <v>79</v>
      </c>
      <c r="AY480" s="238" t="s">
        <v>154</v>
      </c>
    </row>
    <row r="481" spans="1:65" s="14" customFormat="1" ht="11.25">
      <c r="B481" s="228"/>
      <c r="C481" s="229"/>
      <c r="D481" s="219" t="s">
        <v>164</v>
      </c>
      <c r="E481" s="230" t="s">
        <v>1</v>
      </c>
      <c r="F481" s="231" t="s">
        <v>570</v>
      </c>
      <c r="G481" s="229"/>
      <c r="H481" s="232">
        <v>1.121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164</v>
      </c>
      <c r="AU481" s="238" t="s">
        <v>89</v>
      </c>
      <c r="AV481" s="14" t="s">
        <v>89</v>
      </c>
      <c r="AW481" s="14" t="s">
        <v>34</v>
      </c>
      <c r="AX481" s="14" t="s">
        <v>79</v>
      </c>
      <c r="AY481" s="238" t="s">
        <v>154</v>
      </c>
    </row>
    <row r="482" spans="1:65" s="14" customFormat="1" ht="11.25">
      <c r="B482" s="228"/>
      <c r="C482" s="229"/>
      <c r="D482" s="219" t="s">
        <v>164</v>
      </c>
      <c r="E482" s="230" t="s">
        <v>1</v>
      </c>
      <c r="F482" s="231" t="s">
        <v>571</v>
      </c>
      <c r="G482" s="229"/>
      <c r="H482" s="232">
        <v>0.57699999999999996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164</v>
      </c>
      <c r="AU482" s="238" t="s">
        <v>89</v>
      </c>
      <c r="AV482" s="14" t="s">
        <v>89</v>
      </c>
      <c r="AW482" s="14" t="s">
        <v>34</v>
      </c>
      <c r="AX482" s="14" t="s">
        <v>79</v>
      </c>
      <c r="AY482" s="238" t="s">
        <v>154</v>
      </c>
    </row>
    <row r="483" spans="1:65" s="14" customFormat="1" ht="11.25">
      <c r="B483" s="228"/>
      <c r="C483" s="229"/>
      <c r="D483" s="219" t="s">
        <v>164</v>
      </c>
      <c r="E483" s="230" t="s">
        <v>1</v>
      </c>
      <c r="F483" s="231" t="s">
        <v>572</v>
      </c>
      <c r="G483" s="229"/>
      <c r="H483" s="232">
        <v>0.57199999999999995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164</v>
      </c>
      <c r="AU483" s="238" t="s">
        <v>89</v>
      </c>
      <c r="AV483" s="14" t="s">
        <v>89</v>
      </c>
      <c r="AW483" s="14" t="s">
        <v>34</v>
      </c>
      <c r="AX483" s="14" t="s">
        <v>79</v>
      </c>
      <c r="AY483" s="238" t="s">
        <v>154</v>
      </c>
    </row>
    <row r="484" spans="1:65" s="15" customFormat="1" ht="11.25">
      <c r="B484" s="239"/>
      <c r="C484" s="240"/>
      <c r="D484" s="219" t="s">
        <v>164</v>
      </c>
      <c r="E484" s="241" t="s">
        <v>1</v>
      </c>
      <c r="F484" s="242" t="s">
        <v>172</v>
      </c>
      <c r="G484" s="240"/>
      <c r="H484" s="243">
        <v>3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AT484" s="249" t="s">
        <v>164</v>
      </c>
      <c r="AU484" s="249" t="s">
        <v>89</v>
      </c>
      <c r="AV484" s="15" t="s">
        <v>162</v>
      </c>
      <c r="AW484" s="15" t="s">
        <v>34</v>
      </c>
      <c r="AX484" s="15" t="s">
        <v>87</v>
      </c>
      <c r="AY484" s="249" t="s">
        <v>154</v>
      </c>
    </row>
    <row r="485" spans="1:65" s="2" customFormat="1" ht="24" customHeight="1">
      <c r="A485" s="35"/>
      <c r="B485" s="36"/>
      <c r="C485" s="204" t="s">
        <v>573</v>
      </c>
      <c r="D485" s="204" t="s">
        <v>157</v>
      </c>
      <c r="E485" s="205" t="s">
        <v>574</v>
      </c>
      <c r="F485" s="206" t="s">
        <v>575</v>
      </c>
      <c r="G485" s="207" t="s">
        <v>179</v>
      </c>
      <c r="H485" s="208">
        <v>3.5</v>
      </c>
      <c r="I485" s="209"/>
      <c r="J485" s="210">
        <f>ROUND(I485*H485,2)</f>
        <v>0</v>
      </c>
      <c r="K485" s="206" t="s">
        <v>161</v>
      </c>
      <c r="L485" s="40"/>
      <c r="M485" s="211" t="s">
        <v>1</v>
      </c>
      <c r="N485" s="212" t="s">
        <v>44</v>
      </c>
      <c r="O485" s="72"/>
      <c r="P485" s="213">
        <f>O485*H485</f>
        <v>0</v>
      </c>
      <c r="Q485" s="213">
        <v>0</v>
      </c>
      <c r="R485" s="213">
        <f>Q485*H485</f>
        <v>0</v>
      </c>
      <c r="S485" s="213">
        <v>5.5E-2</v>
      </c>
      <c r="T485" s="214">
        <f>S485*H485</f>
        <v>0.1925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15" t="s">
        <v>162</v>
      </c>
      <c r="AT485" s="215" t="s">
        <v>157</v>
      </c>
      <c r="AU485" s="215" t="s">
        <v>89</v>
      </c>
      <c r="AY485" s="18" t="s">
        <v>154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18" t="s">
        <v>87</v>
      </c>
      <c r="BK485" s="216">
        <f>ROUND(I485*H485,2)</f>
        <v>0</v>
      </c>
      <c r="BL485" s="18" t="s">
        <v>162</v>
      </c>
      <c r="BM485" s="215" t="s">
        <v>576</v>
      </c>
    </row>
    <row r="486" spans="1:65" s="13" customFormat="1" ht="11.25">
      <c r="B486" s="217"/>
      <c r="C486" s="218"/>
      <c r="D486" s="219" t="s">
        <v>164</v>
      </c>
      <c r="E486" s="220" t="s">
        <v>1</v>
      </c>
      <c r="F486" s="221" t="s">
        <v>165</v>
      </c>
      <c r="G486" s="218"/>
      <c r="H486" s="220" t="s">
        <v>1</v>
      </c>
      <c r="I486" s="222"/>
      <c r="J486" s="218"/>
      <c r="K486" s="218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164</v>
      </c>
      <c r="AU486" s="227" t="s">
        <v>89</v>
      </c>
      <c r="AV486" s="13" t="s">
        <v>87</v>
      </c>
      <c r="AW486" s="13" t="s">
        <v>34</v>
      </c>
      <c r="AX486" s="13" t="s">
        <v>79</v>
      </c>
      <c r="AY486" s="227" t="s">
        <v>154</v>
      </c>
    </row>
    <row r="487" spans="1:65" s="14" customFormat="1" ht="11.25">
      <c r="B487" s="228"/>
      <c r="C487" s="229"/>
      <c r="D487" s="219" t="s">
        <v>164</v>
      </c>
      <c r="E487" s="230" t="s">
        <v>1</v>
      </c>
      <c r="F487" s="231" t="s">
        <v>577</v>
      </c>
      <c r="G487" s="229"/>
      <c r="H487" s="232">
        <v>2.94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164</v>
      </c>
      <c r="AU487" s="238" t="s">
        <v>89</v>
      </c>
      <c r="AV487" s="14" t="s">
        <v>89</v>
      </c>
      <c r="AW487" s="14" t="s">
        <v>34</v>
      </c>
      <c r="AX487" s="14" t="s">
        <v>79</v>
      </c>
      <c r="AY487" s="238" t="s">
        <v>154</v>
      </c>
    </row>
    <row r="488" spans="1:65" s="14" customFormat="1" ht="11.25">
      <c r="B488" s="228"/>
      <c r="C488" s="229"/>
      <c r="D488" s="219" t="s">
        <v>164</v>
      </c>
      <c r="E488" s="230" t="s">
        <v>1</v>
      </c>
      <c r="F488" s="231" t="s">
        <v>578</v>
      </c>
      <c r="G488" s="229"/>
      <c r="H488" s="232">
        <v>0.56000000000000005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AT488" s="238" t="s">
        <v>164</v>
      </c>
      <c r="AU488" s="238" t="s">
        <v>89</v>
      </c>
      <c r="AV488" s="14" t="s">
        <v>89</v>
      </c>
      <c r="AW488" s="14" t="s">
        <v>34</v>
      </c>
      <c r="AX488" s="14" t="s">
        <v>79</v>
      </c>
      <c r="AY488" s="238" t="s">
        <v>154</v>
      </c>
    </row>
    <row r="489" spans="1:65" s="15" customFormat="1" ht="11.25">
      <c r="B489" s="239"/>
      <c r="C489" s="240"/>
      <c r="D489" s="219" t="s">
        <v>164</v>
      </c>
      <c r="E489" s="241" t="s">
        <v>1</v>
      </c>
      <c r="F489" s="242" t="s">
        <v>172</v>
      </c>
      <c r="G489" s="240"/>
      <c r="H489" s="243">
        <v>3.5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AT489" s="249" t="s">
        <v>164</v>
      </c>
      <c r="AU489" s="249" t="s">
        <v>89</v>
      </c>
      <c r="AV489" s="15" t="s">
        <v>162</v>
      </c>
      <c r="AW489" s="15" t="s">
        <v>34</v>
      </c>
      <c r="AX489" s="15" t="s">
        <v>87</v>
      </c>
      <c r="AY489" s="249" t="s">
        <v>154</v>
      </c>
    </row>
    <row r="490" spans="1:65" s="2" customFormat="1" ht="48" customHeight="1">
      <c r="A490" s="35"/>
      <c r="B490" s="36"/>
      <c r="C490" s="204" t="s">
        <v>579</v>
      </c>
      <c r="D490" s="204" t="s">
        <v>157</v>
      </c>
      <c r="E490" s="205" t="s">
        <v>580</v>
      </c>
      <c r="F490" s="206" t="s">
        <v>581</v>
      </c>
      <c r="G490" s="207" t="s">
        <v>179</v>
      </c>
      <c r="H490" s="208">
        <v>2</v>
      </c>
      <c r="I490" s="209"/>
      <c r="J490" s="210">
        <f>ROUND(I490*H490,2)</f>
        <v>0</v>
      </c>
      <c r="K490" s="206" t="s">
        <v>161</v>
      </c>
      <c r="L490" s="40"/>
      <c r="M490" s="211" t="s">
        <v>1</v>
      </c>
      <c r="N490" s="212" t="s">
        <v>44</v>
      </c>
      <c r="O490" s="72"/>
      <c r="P490" s="213">
        <f>O490*H490</f>
        <v>0</v>
      </c>
      <c r="Q490" s="213">
        <v>0</v>
      </c>
      <c r="R490" s="213">
        <f>Q490*H490</f>
        <v>0</v>
      </c>
      <c r="S490" s="213">
        <v>0.27</v>
      </c>
      <c r="T490" s="214">
        <f>S490*H490</f>
        <v>0.54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15" t="s">
        <v>162</v>
      </c>
      <c r="AT490" s="215" t="s">
        <v>157</v>
      </c>
      <c r="AU490" s="215" t="s">
        <v>89</v>
      </c>
      <c r="AY490" s="18" t="s">
        <v>154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8" t="s">
        <v>87</v>
      </c>
      <c r="BK490" s="216">
        <f>ROUND(I490*H490,2)</f>
        <v>0</v>
      </c>
      <c r="BL490" s="18" t="s">
        <v>162</v>
      </c>
      <c r="BM490" s="215" t="s">
        <v>582</v>
      </c>
    </row>
    <row r="491" spans="1:65" s="13" customFormat="1" ht="11.25">
      <c r="B491" s="217"/>
      <c r="C491" s="218"/>
      <c r="D491" s="219" t="s">
        <v>164</v>
      </c>
      <c r="E491" s="220" t="s">
        <v>1</v>
      </c>
      <c r="F491" s="221" t="s">
        <v>165</v>
      </c>
      <c r="G491" s="218"/>
      <c r="H491" s="220" t="s">
        <v>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164</v>
      </c>
      <c r="AU491" s="227" t="s">
        <v>89</v>
      </c>
      <c r="AV491" s="13" t="s">
        <v>87</v>
      </c>
      <c r="AW491" s="13" t="s">
        <v>34</v>
      </c>
      <c r="AX491" s="13" t="s">
        <v>79</v>
      </c>
      <c r="AY491" s="227" t="s">
        <v>154</v>
      </c>
    </row>
    <row r="492" spans="1:65" s="14" customFormat="1" ht="11.25">
      <c r="B492" s="228"/>
      <c r="C492" s="229"/>
      <c r="D492" s="219" t="s">
        <v>164</v>
      </c>
      <c r="E492" s="230" t="s">
        <v>1</v>
      </c>
      <c r="F492" s="231" t="s">
        <v>583</v>
      </c>
      <c r="G492" s="229"/>
      <c r="H492" s="232">
        <v>0.74299999999999999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164</v>
      </c>
      <c r="AU492" s="238" t="s">
        <v>89</v>
      </c>
      <c r="AV492" s="14" t="s">
        <v>89</v>
      </c>
      <c r="AW492" s="14" t="s">
        <v>34</v>
      </c>
      <c r="AX492" s="14" t="s">
        <v>79</v>
      </c>
      <c r="AY492" s="238" t="s">
        <v>154</v>
      </c>
    </row>
    <row r="493" spans="1:65" s="14" customFormat="1" ht="11.25">
      <c r="B493" s="228"/>
      <c r="C493" s="229"/>
      <c r="D493" s="219" t="s">
        <v>164</v>
      </c>
      <c r="E493" s="230" t="s">
        <v>1</v>
      </c>
      <c r="F493" s="231" t="s">
        <v>584</v>
      </c>
      <c r="G493" s="229"/>
      <c r="H493" s="232">
        <v>0.78200000000000003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164</v>
      </c>
      <c r="AU493" s="238" t="s">
        <v>89</v>
      </c>
      <c r="AV493" s="14" t="s">
        <v>89</v>
      </c>
      <c r="AW493" s="14" t="s">
        <v>34</v>
      </c>
      <c r="AX493" s="14" t="s">
        <v>79</v>
      </c>
      <c r="AY493" s="238" t="s">
        <v>154</v>
      </c>
    </row>
    <row r="494" spans="1:65" s="14" customFormat="1" ht="11.25">
      <c r="B494" s="228"/>
      <c r="C494" s="229"/>
      <c r="D494" s="219" t="s">
        <v>164</v>
      </c>
      <c r="E494" s="230" t="s">
        <v>1</v>
      </c>
      <c r="F494" s="231" t="s">
        <v>585</v>
      </c>
      <c r="G494" s="229"/>
      <c r="H494" s="232">
        <v>0.47499999999999998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164</v>
      </c>
      <c r="AU494" s="238" t="s">
        <v>89</v>
      </c>
      <c r="AV494" s="14" t="s">
        <v>89</v>
      </c>
      <c r="AW494" s="14" t="s">
        <v>34</v>
      </c>
      <c r="AX494" s="14" t="s">
        <v>79</v>
      </c>
      <c r="AY494" s="238" t="s">
        <v>154</v>
      </c>
    </row>
    <row r="495" spans="1:65" s="15" customFormat="1" ht="11.25">
      <c r="B495" s="239"/>
      <c r="C495" s="240"/>
      <c r="D495" s="219" t="s">
        <v>164</v>
      </c>
      <c r="E495" s="241" t="s">
        <v>1</v>
      </c>
      <c r="F495" s="242" t="s">
        <v>172</v>
      </c>
      <c r="G495" s="240"/>
      <c r="H495" s="243">
        <v>2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AT495" s="249" t="s">
        <v>164</v>
      </c>
      <c r="AU495" s="249" t="s">
        <v>89</v>
      </c>
      <c r="AV495" s="15" t="s">
        <v>162</v>
      </c>
      <c r="AW495" s="15" t="s">
        <v>34</v>
      </c>
      <c r="AX495" s="15" t="s">
        <v>87</v>
      </c>
      <c r="AY495" s="249" t="s">
        <v>154</v>
      </c>
    </row>
    <row r="496" spans="1:65" s="2" customFormat="1" ht="48" customHeight="1">
      <c r="A496" s="35"/>
      <c r="B496" s="36"/>
      <c r="C496" s="204" t="s">
        <v>586</v>
      </c>
      <c r="D496" s="204" t="s">
        <v>157</v>
      </c>
      <c r="E496" s="205" t="s">
        <v>587</v>
      </c>
      <c r="F496" s="206" t="s">
        <v>588</v>
      </c>
      <c r="G496" s="207" t="s">
        <v>179</v>
      </c>
      <c r="H496" s="208">
        <v>2</v>
      </c>
      <c r="I496" s="209"/>
      <c r="J496" s="210">
        <f>ROUND(I496*H496,2)</f>
        <v>0</v>
      </c>
      <c r="K496" s="206" t="s">
        <v>161</v>
      </c>
      <c r="L496" s="40"/>
      <c r="M496" s="211" t="s">
        <v>1</v>
      </c>
      <c r="N496" s="212" t="s">
        <v>44</v>
      </c>
      <c r="O496" s="72"/>
      <c r="P496" s="213">
        <f>O496*H496</f>
        <v>0</v>
      </c>
      <c r="Q496" s="213">
        <v>0</v>
      </c>
      <c r="R496" s="213">
        <f>Q496*H496</f>
        <v>0</v>
      </c>
      <c r="S496" s="213">
        <v>0.27</v>
      </c>
      <c r="T496" s="214">
        <f>S496*H496</f>
        <v>0.54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5" t="s">
        <v>162</v>
      </c>
      <c r="AT496" s="215" t="s">
        <v>157</v>
      </c>
      <c r="AU496" s="215" t="s">
        <v>89</v>
      </c>
      <c r="AY496" s="18" t="s">
        <v>154</v>
      </c>
      <c r="BE496" s="216">
        <f>IF(N496="základní",J496,0)</f>
        <v>0</v>
      </c>
      <c r="BF496" s="216">
        <f>IF(N496="snížená",J496,0)</f>
        <v>0</v>
      </c>
      <c r="BG496" s="216">
        <f>IF(N496="zákl. přenesená",J496,0)</f>
        <v>0</v>
      </c>
      <c r="BH496" s="216">
        <f>IF(N496="sníž. přenesená",J496,0)</f>
        <v>0</v>
      </c>
      <c r="BI496" s="216">
        <f>IF(N496="nulová",J496,0)</f>
        <v>0</v>
      </c>
      <c r="BJ496" s="18" t="s">
        <v>87</v>
      </c>
      <c r="BK496" s="216">
        <f>ROUND(I496*H496,2)</f>
        <v>0</v>
      </c>
      <c r="BL496" s="18" t="s">
        <v>162</v>
      </c>
      <c r="BM496" s="215" t="s">
        <v>589</v>
      </c>
    </row>
    <row r="497" spans="1:65" s="13" customFormat="1" ht="11.25">
      <c r="B497" s="217"/>
      <c r="C497" s="218"/>
      <c r="D497" s="219" t="s">
        <v>164</v>
      </c>
      <c r="E497" s="220" t="s">
        <v>1</v>
      </c>
      <c r="F497" s="221" t="s">
        <v>165</v>
      </c>
      <c r="G497" s="218"/>
      <c r="H497" s="220" t="s">
        <v>1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164</v>
      </c>
      <c r="AU497" s="227" t="s">
        <v>89</v>
      </c>
      <c r="AV497" s="13" t="s">
        <v>87</v>
      </c>
      <c r="AW497" s="13" t="s">
        <v>34</v>
      </c>
      <c r="AX497" s="13" t="s">
        <v>79</v>
      </c>
      <c r="AY497" s="227" t="s">
        <v>154</v>
      </c>
    </row>
    <row r="498" spans="1:65" s="14" customFormat="1" ht="11.25">
      <c r="B498" s="228"/>
      <c r="C498" s="229"/>
      <c r="D498" s="219" t="s">
        <v>164</v>
      </c>
      <c r="E498" s="230" t="s">
        <v>1</v>
      </c>
      <c r="F498" s="231" t="s">
        <v>590</v>
      </c>
      <c r="G498" s="229"/>
      <c r="H498" s="232">
        <v>2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164</v>
      </c>
      <c r="AU498" s="238" t="s">
        <v>89</v>
      </c>
      <c r="AV498" s="14" t="s">
        <v>89</v>
      </c>
      <c r="AW498" s="14" t="s">
        <v>34</v>
      </c>
      <c r="AX498" s="14" t="s">
        <v>87</v>
      </c>
      <c r="AY498" s="238" t="s">
        <v>154</v>
      </c>
    </row>
    <row r="499" spans="1:65" s="2" customFormat="1" ht="48" customHeight="1">
      <c r="A499" s="35"/>
      <c r="B499" s="36"/>
      <c r="C499" s="204" t="s">
        <v>591</v>
      </c>
      <c r="D499" s="204" t="s">
        <v>157</v>
      </c>
      <c r="E499" s="205" t="s">
        <v>592</v>
      </c>
      <c r="F499" s="206" t="s">
        <v>593</v>
      </c>
      <c r="G499" s="207" t="s">
        <v>160</v>
      </c>
      <c r="H499" s="208">
        <v>1</v>
      </c>
      <c r="I499" s="209"/>
      <c r="J499" s="210">
        <f>ROUND(I499*H499,2)</f>
        <v>0</v>
      </c>
      <c r="K499" s="206" t="s">
        <v>161</v>
      </c>
      <c r="L499" s="40"/>
      <c r="M499" s="211" t="s">
        <v>1</v>
      </c>
      <c r="N499" s="212" t="s">
        <v>44</v>
      </c>
      <c r="O499" s="72"/>
      <c r="P499" s="213">
        <f>O499*H499</f>
        <v>0</v>
      </c>
      <c r="Q499" s="213">
        <v>0</v>
      </c>
      <c r="R499" s="213">
        <f>Q499*H499</f>
        <v>0</v>
      </c>
      <c r="S499" s="213">
        <v>1.8</v>
      </c>
      <c r="T499" s="214">
        <f>S499*H499</f>
        <v>1.8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15" t="s">
        <v>162</v>
      </c>
      <c r="AT499" s="215" t="s">
        <v>157</v>
      </c>
      <c r="AU499" s="215" t="s">
        <v>89</v>
      </c>
      <c r="AY499" s="18" t="s">
        <v>154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8" t="s">
        <v>87</v>
      </c>
      <c r="BK499" s="216">
        <f>ROUND(I499*H499,2)</f>
        <v>0</v>
      </c>
      <c r="BL499" s="18" t="s">
        <v>162</v>
      </c>
      <c r="BM499" s="215" t="s">
        <v>594</v>
      </c>
    </row>
    <row r="500" spans="1:65" s="13" customFormat="1" ht="11.25">
      <c r="B500" s="217"/>
      <c r="C500" s="218"/>
      <c r="D500" s="219" t="s">
        <v>164</v>
      </c>
      <c r="E500" s="220" t="s">
        <v>1</v>
      </c>
      <c r="F500" s="221" t="s">
        <v>165</v>
      </c>
      <c r="G500" s="218"/>
      <c r="H500" s="220" t="s">
        <v>1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164</v>
      </c>
      <c r="AU500" s="227" t="s">
        <v>89</v>
      </c>
      <c r="AV500" s="13" t="s">
        <v>87</v>
      </c>
      <c r="AW500" s="13" t="s">
        <v>34</v>
      </c>
      <c r="AX500" s="13" t="s">
        <v>79</v>
      </c>
      <c r="AY500" s="227" t="s">
        <v>154</v>
      </c>
    </row>
    <row r="501" spans="1:65" s="14" customFormat="1" ht="11.25">
      <c r="B501" s="228"/>
      <c r="C501" s="229"/>
      <c r="D501" s="219" t="s">
        <v>164</v>
      </c>
      <c r="E501" s="230" t="s">
        <v>1</v>
      </c>
      <c r="F501" s="231" t="s">
        <v>595</v>
      </c>
      <c r="G501" s="229"/>
      <c r="H501" s="232">
        <v>1</v>
      </c>
      <c r="I501" s="233"/>
      <c r="J501" s="229"/>
      <c r="K501" s="229"/>
      <c r="L501" s="234"/>
      <c r="M501" s="235"/>
      <c r="N501" s="236"/>
      <c r="O501" s="236"/>
      <c r="P501" s="236"/>
      <c r="Q501" s="236"/>
      <c r="R501" s="236"/>
      <c r="S501" s="236"/>
      <c r="T501" s="237"/>
      <c r="AT501" s="238" t="s">
        <v>164</v>
      </c>
      <c r="AU501" s="238" t="s">
        <v>89</v>
      </c>
      <c r="AV501" s="14" t="s">
        <v>89</v>
      </c>
      <c r="AW501" s="14" t="s">
        <v>34</v>
      </c>
      <c r="AX501" s="14" t="s">
        <v>87</v>
      </c>
      <c r="AY501" s="238" t="s">
        <v>154</v>
      </c>
    </row>
    <row r="502" spans="1:65" s="2" customFormat="1" ht="48" customHeight="1">
      <c r="A502" s="35"/>
      <c r="B502" s="36"/>
      <c r="C502" s="204" t="s">
        <v>596</v>
      </c>
      <c r="D502" s="204" t="s">
        <v>157</v>
      </c>
      <c r="E502" s="205" t="s">
        <v>597</v>
      </c>
      <c r="F502" s="206" t="s">
        <v>598</v>
      </c>
      <c r="G502" s="207" t="s">
        <v>160</v>
      </c>
      <c r="H502" s="208">
        <v>0.67700000000000005</v>
      </c>
      <c r="I502" s="209"/>
      <c r="J502" s="210">
        <f>ROUND(I502*H502,2)</f>
        <v>0</v>
      </c>
      <c r="K502" s="206" t="s">
        <v>161</v>
      </c>
      <c r="L502" s="40"/>
      <c r="M502" s="211" t="s">
        <v>1</v>
      </c>
      <c r="N502" s="212" t="s">
        <v>44</v>
      </c>
      <c r="O502" s="72"/>
      <c r="P502" s="213">
        <f>O502*H502</f>
        <v>0</v>
      </c>
      <c r="Q502" s="213">
        <v>0</v>
      </c>
      <c r="R502" s="213">
        <f>Q502*H502</f>
        <v>0</v>
      </c>
      <c r="S502" s="213">
        <v>1.8</v>
      </c>
      <c r="T502" s="214">
        <f>S502*H502</f>
        <v>1.2186000000000001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15" t="s">
        <v>162</v>
      </c>
      <c r="AT502" s="215" t="s">
        <v>157</v>
      </c>
      <c r="AU502" s="215" t="s">
        <v>89</v>
      </c>
      <c r="AY502" s="18" t="s">
        <v>154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8" t="s">
        <v>87</v>
      </c>
      <c r="BK502" s="216">
        <f>ROUND(I502*H502,2)</f>
        <v>0</v>
      </c>
      <c r="BL502" s="18" t="s">
        <v>162</v>
      </c>
      <c r="BM502" s="215" t="s">
        <v>599</v>
      </c>
    </row>
    <row r="503" spans="1:65" s="13" customFormat="1" ht="11.25">
      <c r="B503" s="217"/>
      <c r="C503" s="218"/>
      <c r="D503" s="219" t="s">
        <v>164</v>
      </c>
      <c r="E503" s="220" t="s">
        <v>1</v>
      </c>
      <c r="F503" s="221" t="s">
        <v>165</v>
      </c>
      <c r="G503" s="218"/>
      <c r="H503" s="220" t="s">
        <v>1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164</v>
      </c>
      <c r="AU503" s="227" t="s">
        <v>89</v>
      </c>
      <c r="AV503" s="13" t="s">
        <v>87</v>
      </c>
      <c r="AW503" s="13" t="s">
        <v>34</v>
      </c>
      <c r="AX503" s="13" t="s">
        <v>79</v>
      </c>
      <c r="AY503" s="227" t="s">
        <v>154</v>
      </c>
    </row>
    <row r="504" spans="1:65" s="13" customFormat="1" ht="11.25">
      <c r="B504" s="217"/>
      <c r="C504" s="218"/>
      <c r="D504" s="219" t="s">
        <v>164</v>
      </c>
      <c r="E504" s="220" t="s">
        <v>1</v>
      </c>
      <c r="F504" s="221" t="s">
        <v>600</v>
      </c>
      <c r="G504" s="218"/>
      <c r="H504" s="220" t="s">
        <v>1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164</v>
      </c>
      <c r="AU504" s="227" t="s">
        <v>89</v>
      </c>
      <c r="AV504" s="13" t="s">
        <v>87</v>
      </c>
      <c r="AW504" s="13" t="s">
        <v>34</v>
      </c>
      <c r="AX504" s="13" t="s">
        <v>79</v>
      </c>
      <c r="AY504" s="227" t="s">
        <v>154</v>
      </c>
    </row>
    <row r="505" spans="1:65" s="14" customFormat="1" ht="11.25">
      <c r="B505" s="228"/>
      <c r="C505" s="229"/>
      <c r="D505" s="219" t="s">
        <v>164</v>
      </c>
      <c r="E505" s="230" t="s">
        <v>1</v>
      </c>
      <c r="F505" s="231" t="s">
        <v>601</v>
      </c>
      <c r="G505" s="229"/>
      <c r="H505" s="232">
        <v>0.67700000000000005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AT505" s="238" t="s">
        <v>164</v>
      </c>
      <c r="AU505" s="238" t="s">
        <v>89</v>
      </c>
      <c r="AV505" s="14" t="s">
        <v>89</v>
      </c>
      <c r="AW505" s="14" t="s">
        <v>34</v>
      </c>
      <c r="AX505" s="14" t="s">
        <v>87</v>
      </c>
      <c r="AY505" s="238" t="s">
        <v>154</v>
      </c>
    </row>
    <row r="506" spans="1:65" s="2" customFormat="1" ht="48" customHeight="1">
      <c r="A506" s="35"/>
      <c r="B506" s="36"/>
      <c r="C506" s="204" t="s">
        <v>602</v>
      </c>
      <c r="D506" s="204" t="s">
        <v>157</v>
      </c>
      <c r="E506" s="205" t="s">
        <v>603</v>
      </c>
      <c r="F506" s="206" t="s">
        <v>604</v>
      </c>
      <c r="G506" s="207" t="s">
        <v>179</v>
      </c>
      <c r="H506" s="208">
        <v>9.5</v>
      </c>
      <c r="I506" s="209"/>
      <c r="J506" s="210">
        <f>ROUND(I506*H506,2)</f>
        <v>0</v>
      </c>
      <c r="K506" s="206" t="s">
        <v>161</v>
      </c>
      <c r="L506" s="40"/>
      <c r="M506" s="211" t="s">
        <v>1</v>
      </c>
      <c r="N506" s="212" t="s">
        <v>44</v>
      </c>
      <c r="O506" s="72"/>
      <c r="P506" s="213">
        <f>O506*H506</f>
        <v>0</v>
      </c>
      <c r="Q506" s="213">
        <v>0</v>
      </c>
      <c r="R506" s="213">
        <f>Q506*H506</f>
        <v>0</v>
      </c>
      <c r="S506" s="213">
        <v>0.183</v>
      </c>
      <c r="T506" s="214">
        <f>S506*H506</f>
        <v>1.7384999999999999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15" t="s">
        <v>162</v>
      </c>
      <c r="AT506" s="215" t="s">
        <v>157</v>
      </c>
      <c r="AU506" s="215" t="s">
        <v>89</v>
      </c>
      <c r="AY506" s="18" t="s">
        <v>154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8" t="s">
        <v>87</v>
      </c>
      <c r="BK506" s="216">
        <f>ROUND(I506*H506,2)</f>
        <v>0</v>
      </c>
      <c r="BL506" s="18" t="s">
        <v>162</v>
      </c>
      <c r="BM506" s="215" t="s">
        <v>605</v>
      </c>
    </row>
    <row r="507" spans="1:65" s="13" customFormat="1" ht="11.25">
      <c r="B507" s="217"/>
      <c r="C507" s="218"/>
      <c r="D507" s="219" t="s">
        <v>164</v>
      </c>
      <c r="E507" s="220" t="s">
        <v>1</v>
      </c>
      <c r="F507" s="221" t="s">
        <v>165</v>
      </c>
      <c r="G507" s="218"/>
      <c r="H507" s="220" t="s">
        <v>1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164</v>
      </c>
      <c r="AU507" s="227" t="s">
        <v>89</v>
      </c>
      <c r="AV507" s="13" t="s">
        <v>87</v>
      </c>
      <c r="AW507" s="13" t="s">
        <v>34</v>
      </c>
      <c r="AX507" s="13" t="s">
        <v>79</v>
      </c>
      <c r="AY507" s="227" t="s">
        <v>154</v>
      </c>
    </row>
    <row r="508" spans="1:65" s="13" customFormat="1" ht="11.25">
      <c r="B508" s="217"/>
      <c r="C508" s="218"/>
      <c r="D508" s="219" t="s">
        <v>164</v>
      </c>
      <c r="E508" s="220" t="s">
        <v>1</v>
      </c>
      <c r="F508" s="221" t="s">
        <v>606</v>
      </c>
      <c r="G508" s="218"/>
      <c r="H508" s="220" t="s">
        <v>1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164</v>
      </c>
      <c r="AU508" s="227" t="s">
        <v>89</v>
      </c>
      <c r="AV508" s="13" t="s">
        <v>87</v>
      </c>
      <c r="AW508" s="13" t="s">
        <v>34</v>
      </c>
      <c r="AX508" s="13" t="s">
        <v>79</v>
      </c>
      <c r="AY508" s="227" t="s">
        <v>154</v>
      </c>
    </row>
    <row r="509" spans="1:65" s="14" customFormat="1" ht="11.25">
      <c r="B509" s="228"/>
      <c r="C509" s="229"/>
      <c r="D509" s="219" t="s">
        <v>164</v>
      </c>
      <c r="E509" s="230" t="s">
        <v>1</v>
      </c>
      <c r="F509" s="231" t="s">
        <v>607</v>
      </c>
      <c r="G509" s="229"/>
      <c r="H509" s="232">
        <v>9.5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164</v>
      </c>
      <c r="AU509" s="238" t="s">
        <v>89</v>
      </c>
      <c r="AV509" s="14" t="s">
        <v>89</v>
      </c>
      <c r="AW509" s="14" t="s">
        <v>34</v>
      </c>
      <c r="AX509" s="14" t="s">
        <v>87</v>
      </c>
      <c r="AY509" s="238" t="s">
        <v>154</v>
      </c>
    </row>
    <row r="510" spans="1:65" s="2" customFormat="1" ht="48" customHeight="1">
      <c r="A510" s="35"/>
      <c r="B510" s="36"/>
      <c r="C510" s="204" t="s">
        <v>608</v>
      </c>
      <c r="D510" s="204" t="s">
        <v>157</v>
      </c>
      <c r="E510" s="205" t="s">
        <v>609</v>
      </c>
      <c r="F510" s="206" t="s">
        <v>610</v>
      </c>
      <c r="G510" s="207" t="s">
        <v>179</v>
      </c>
      <c r="H510" s="208">
        <v>1.3</v>
      </c>
      <c r="I510" s="209"/>
      <c r="J510" s="210">
        <f>ROUND(I510*H510,2)</f>
        <v>0</v>
      </c>
      <c r="K510" s="206" t="s">
        <v>161</v>
      </c>
      <c r="L510" s="40"/>
      <c r="M510" s="211" t="s">
        <v>1</v>
      </c>
      <c r="N510" s="212" t="s">
        <v>44</v>
      </c>
      <c r="O510" s="72"/>
      <c r="P510" s="213">
        <f>O510*H510</f>
        <v>0</v>
      </c>
      <c r="Q510" s="213">
        <v>0</v>
      </c>
      <c r="R510" s="213">
        <f>Q510*H510</f>
        <v>0</v>
      </c>
      <c r="S510" s="213">
        <v>0.54500000000000004</v>
      </c>
      <c r="T510" s="214">
        <f>S510*H510</f>
        <v>0.70850000000000013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5" t="s">
        <v>162</v>
      </c>
      <c r="AT510" s="215" t="s">
        <v>157</v>
      </c>
      <c r="AU510" s="215" t="s">
        <v>89</v>
      </c>
      <c r="AY510" s="18" t="s">
        <v>154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8" t="s">
        <v>87</v>
      </c>
      <c r="BK510" s="216">
        <f>ROUND(I510*H510,2)</f>
        <v>0</v>
      </c>
      <c r="BL510" s="18" t="s">
        <v>162</v>
      </c>
      <c r="BM510" s="215" t="s">
        <v>611</v>
      </c>
    </row>
    <row r="511" spans="1:65" s="13" customFormat="1" ht="11.25">
      <c r="B511" s="217"/>
      <c r="C511" s="218"/>
      <c r="D511" s="219" t="s">
        <v>164</v>
      </c>
      <c r="E511" s="220" t="s">
        <v>1</v>
      </c>
      <c r="F511" s="221" t="s">
        <v>165</v>
      </c>
      <c r="G511" s="218"/>
      <c r="H511" s="220" t="s">
        <v>1</v>
      </c>
      <c r="I511" s="222"/>
      <c r="J511" s="218"/>
      <c r="K511" s="218"/>
      <c r="L511" s="223"/>
      <c r="M511" s="224"/>
      <c r="N511" s="225"/>
      <c r="O511" s="225"/>
      <c r="P511" s="225"/>
      <c r="Q511" s="225"/>
      <c r="R511" s="225"/>
      <c r="S511" s="225"/>
      <c r="T511" s="226"/>
      <c r="AT511" s="227" t="s">
        <v>164</v>
      </c>
      <c r="AU511" s="227" t="s">
        <v>89</v>
      </c>
      <c r="AV511" s="13" t="s">
        <v>87</v>
      </c>
      <c r="AW511" s="13" t="s">
        <v>34</v>
      </c>
      <c r="AX511" s="13" t="s">
        <v>79</v>
      </c>
      <c r="AY511" s="227" t="s">
        <v>154</v>
      </c>
    </row>
    <row r="512" spans="1:65" s="13" customFormat="1" ht="11.25">
      <c r="B512" s="217"/>
      <c r="C512" s="218"/>
      <c r="D512" s="219" t="s">
        <v>164</v>
      </c>
      <c r="E512" s="220" t="s">
        <v>1</v>
      </c>
      <c r="F512" s="221" t="s">
        <v>612</v>
      </c>
      <c r="G512" s="218"/>
      <c r="H512" s="220" t="s">
        <v>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164</v>
      </c>
      <c r="AU512" s="227" t="s">
        <v>89</v>
      </c>
      <c r="AV512" s="13" t="s">
        <v>87</v>
      </c>
      <c r="AW512" s="13" t="s">
        <v>34</v>
      </c>
      <c r="AX512" s="13" t="s">
        <v>79</v>
      </c>
      <c r="AY512" s="227" t="s">
        <v>154</v>
      </c>
    </row>
    <row r="513" spans="1:65" s="14" customFormat="1" ht="11.25">
      <c r="B513" s="228"/>
      <c r="C513" s="229"/>
      <c r="D513" s="219" t="s">
        <v>164</v>
      </c>
      <c r="E513" s="230" t="s">
        <v>1</v>
      </c>
      <c r="F513" s="231" t="s">
        <v>613</v>
      </c>
      <c r="G513" s="229"/>
      <c r="H513" s="232">
        <v>1.3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164</v>
      </c>
      <c r="AU513" s="238" t="s">
        <v>89</v>
      </c>
      <c r="AV513" s="14" t="s">
        <v>89</v>
      </c>
      <c r="AW513" s="14" t="s">
        <v>34</v>
      </c>
      <c r="AX513" s="14" t="s">
        <v>87</v>
      </c>
      <c r="AY513" s="238" t="s">
        <v>154</v>
      </c>
    </row>
    <row r="514" spans="1:65" s="2" customFormat="1" ht="48" customHeight="1">
      <c r="A514" s="35"/>
      <c r="B514" s="36"/>
      <c r="C514" s="204" t="s">
        <v>614</v>
      </c>
      <c r="D514" s="204" t="s">
        <v>157</v>
      </c>
      <c r="E514" s="205" t="s">
        <v>615</v>
      </c>
      <c r="F514" s="206" t="s">
        <v>616</v>
      </c>
      <c r="G514" s="207" t="s">
        <v>179</v>
      </c>
      <c r="H514" s="208">
        <v>46</v>
      </c>
      <c r="I514" s="209"/>
      <c r="J514" s="210">
        <f>ROUND(I514*H514,2)</f>
        <v>0</v>
      </c>
      <c r="K514" s="206" t="s">
        <v>161</v>
      </c>
      <c r="L514" s="40"/>
      <c r="M514" s="211" t="s">
        <v>1</v>
      </c>
      <c r="N514" s="212" t="s">
        <v>44</v>
      </c>
      <c r="O514" s="72"/>
      <c r="P514" s="213">
        <f>O514*H514</f>
        <v>0</v>
      </c>
      <c r="Q514" s="213">
        <v>0</v>
      </c>
      <c r="R514" s="213">
        <f>Q514*H514</f>
        <v>0</v>
      </c>
      <c r="S514" s="213">
        <v>5.5E-2</v>
      </c>
      <c r="T514" s="214">
        <f>S514*H514</f>
        <v>2.5299999999999998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15" t="s">
        <v>162</v>
      </c>
      <c r="AT514" s="215" t="s">
        <v>157</v>
      </c>
      <c r="AU514" s="215" t="s">
        <v>89</v>
      </c>
      <c r="AY514" s="18" t="s">
        <v>154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8" t="s">
        <v>87</v>
      </c>
      <c r="BK514" s="216">
        <f>ROUND(I514*H514,2)</f>
        <v>0</v>
      </c>
      <c r="BL514" s="18" t="s">
        <v>162</v>
      </c>
      <c r="BM514" s="215" t="s">
        <v>617</v>
      </c>
    </row>
    <row r="515" spans="1:65" s="13" customFormat="1" ht="11.25">
      <c r="B515" s="217"/>
      <c r="C515" s="218"/>
      <c r="D515" s="219" t="s">
        <v>164</v>
      </c>
      <c r="E515" s="220" t="s">
        <v>1</v>
      </c>
      <c r="F515" s="221" t="s">
        <v>618</v>
      </c>
      <c r="G515" s="218"/>
      <c r="H515" s="220" t="s">
        <v>1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164</v>
      </c>
      <c r="AU515" s="227" t="s">
        <v>89</v>
      </c>
      <c r="AV515" s="13" t="s">
        <v>87</v>
      </c>
      <c r="AW515" s="13" t="s">
        <v>34</v>
      </c>
      <c r="AX515" s="13" t="s">
        <v>79</v>
      </c>
      <c r="AY515" s="227" t="s">
        <v>154</v>
      </c>
    </row>
    <row r="516" spans="1:65" s="14" customFormat="1" ht="11.25">
      <c r="B516" s="228"/>
      <c r="C516" s="229"/>
      <c r="D516" s="219" t="s">
        <v>164</v>
      </c>
      <c r="E516" s="230" t="s">
        <v>1</v>
      </c>
      <c r="F516" s="231" t="s">
        <v>619</v>
      </c>
      <c r="G516" s="229"/>
      <c r="H516" s="232">
        <v>6.51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AT516" s="238" t="s">
        <v>164</v>
      </c>
      <c r="AU516" s="238" t="s">
        <v>89</v>
      </c>
      <c r="AV516" s="14" t="s">
        <v>89</v>
      </c>
      <c r="AW516" s="14" t="s">
        <v>34</v>
      </c>
      <c r="AX516" s="14" t="s">
        <v>79</v>
      </c>
      <c r="AY516" s="238" t="s">
        <v>154</v>
      </c>
    </row>
    <row r="517" spans="1:65" s="14" customFormat="1" ht="11.25">
      <c r="B517" s="228"/>
      <c r="C517" s="229"/>
      <c r="D517" s="219" t="s">
        <v>164</v>
      </c>
      <c r="E517" s="230" t="s">
        <v>1</v>
      </c>
      <c r="F517" s="231" t="s">
        <v>620</v>
      </c>
      <c r="G517" s="229"/>
      <c r="H517" s="232">
        <v>0.75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164</v>
      </c>
      <c r="AU517" s="238" t="s">
        <v>89</v>
      </c>
      <c r="AV517" s="14" t="s">
        <v>89</v>
      </c>
      <c r="AW517" s="14" t="s">
        <v>34</v>
      </c>
      <c r="AX517" s="14" t="s">
        <v>79</v>
      </c>
      <c r="AY517" s="238" t="s">
        <v>154</v>
      </c>
    </row>
    <row r="518" spans="1:65" s="14" customFormat="1" ht="11.25">
      <c r="B518" s="228"/>
      <c r="C518" s="229"/>
      <c r="D518" s="219" t="s">
        <v>164</v>
      </c>
      <c r="E518" s="230" t="s">
        <v>1</v>
      </c>
      <c r="F518" s="231" t="s">
        <v>621</v>
      </c>
      <c r="G518" s="229"/>
      <c r="H518" s="232">
        <v>3.0449999999999999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164</v>
      </c>
      <c r="AU518" s="238" t="s">
        <v>89</v>
      </c>
      <c r="AV518" s="14" t="s">
        <v>89</v>
      </c>
      <c r="AW518" s="14" t="s">
        <v>34</v>
      </c>
      <c r="AX518" s="14" t="s">
        <v>79</v>
      </c>
      <c r="AY518" s="238" t="s">
        <v>154</v>
      </c>
    </row>
    <row r="519" spans="1:65" s="14" customFormat="1" ht="11.25">
      <c r="B519" s="228"/>
      <c r="C519" s="229"/>
      <c r="D519" s="219" t="s">
        <v>164</v>
      </c>
      <c r="E519" s="230" t="s">
        <v>1</v>
      </c>
      <c r="F519" s="231" t="s">
        <v>622</v>
      </c>
      <c r="G519" s="229"/>
      <c r="H519" s="232">
        <v>2.335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164</v>
      </c>
      <c r="AU519" s="238" t="s">
        <v>89</v>
      </c>
      <c r="AV519" s="14" t="s">
        <v>89</v>
      </c>
      <c r="AW519" s="14" t="s">
        <v>34</v>
      </c>
      <c r="AX519" s="14" t="s">
        <v>79</v>
      </c>
      <c r="AY519" s="238" t="s">
        <v>154</v>
      </c>
    </row>
    <row r="520" spans="1:65" s="13" customFormat="1" ht="11.25">
      <c r="B520" s="217"/>
      <c r="C520" s="218"/>
      <c r="D520" s="219" t="s">
        <v>164</v>
      </c>
      <c r="E520" s="220" t="s">
        <v>1</v>
      </c>
      <c r="F520" s="221" t="s">
        <v>623</v>
      </c>
      <c r="G520" s="218"/>
      <c r="H520" s="220" t="s">
        <v>1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164</v>
      </c>
      <c r="AU520" s="227" t="s">
        <v>89</v>
      </c>
      <c r="AV520" s="13" t="s">
        <v>87</v>
      </c>
      <c r="AW520" s="13" t="s">
        <v>34</v>
      </c>
      <c r="AX520" s="13" t="s">
        <v>79</v>
      </c>
      <c r="AY520" s="227" t="s">
        <v>154</v>
      </c>
    </row>
    <row r="521" spans="1:65" s="14" customFormat="1" ht="11.25">
      <c r="B521" s="228"/>
      <c r="C521" s="229"/>
      <c r="D521" s="219" t="s">
        <v>164</v>
      </c>
      <c r="E521" s="230" t="s">
        <v>1</v>
      </c>
      <c r="F521" s="231" t="s">
        <v>624</v>
      </c>
      <c r="G521" s="229"/>
      <c r="H521" s="232">
        <v>20.738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164</v>
      </c>
      <c r="AU521" s="238" t="s">
        <v>89</v>
      </c>
      <c r="AV521" s="14" t="s">
        <v>89</v>
      </c>
      <c r="AW521" s="14" t="s">
        <v>34</v>
      </c>
      <c r="AX521" s="14" t="s">
        <v>79</v>
      </c>
      <c r="AY521" s="238" t="s">
        <v>154</v>
      </c>
    </row>
    <row r="522" spans="1:65" s="14" customFormat="1" ht="11.25">
      <c r="B522" s="228"/>
      <c r="C522" s="229"/>
      <c r="D522" s="219" t="s">
        <v>164</v>
      </c>
      <c r="E522" s="230" t="s">
        <v>1</v>
      </c>
      <c r="F522" s="231" t="s">
        <v>625</v>
      </c>
      <c r="G522" s="229"/>
      <c r="H522" s="232">
        <v>7.9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164</v>
      </c>
      <c r="AU522" s="238" t="s">
        <v>89</v>
      </c>
      <c r="AV522" s="14" t="s">
        <v>89</v>
      </c>
      <c r="AW522" s="14" t="s">
        <v>34</v>
      </c>
      <c r="AX522" s="14" t="s">
        <v>79</v>
      </c>
      <c r="AY522" s="238" t="s">
        <v>154</v>
      </c>
    </row>
    <row r="523" spans="1:65" s="14" customFormat="1" ht="11.25">
      <c r="B523" s="228"/>
      <c r="C523" s="229"/>
      <c r="D523" s="219" t="s">
        <v>164</v>
      </c>
      <c r="E523" s="230" t="s">
        <v>1</v>
      </c>
      <c r="F523" s="231" t="s">
        <v>626</v>
      </c>
      <c r="G523" s="229"/>
      <c r="H523" s="232">
        <v>4.7220000000000004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164</v>
      </c>
      <c r="AU523" s="238" t="s">
        <v>89</v>
      </c>
      <c r="AV523" s="14" t="s">
        <v>89</v>
      </c>
      <c r="AW523" s="14" t="s">
        <v>34</v>
      </c>
      <c r="AX523" s="14" t="s">
        <v>79</v>
      </c>
      <c r="AY523" s="238" t="s">
        <v>154</v>
      </c>
    </row>
    <row r="524" spans="1:65" s="15" customFormat="1" ht="11.25">
      <c r="B524" s="239"/>
      <c r="C524" s="240"/>
      <c r="D524" s="219" t="s">
        <v>164</v>
      </c>
      <c r="E524" s="241" t="s">
        <v>1</v>
      </c>
      <c r="F524" s="242" t="s">
        <v>172</v>
      </c>
      <c r="G524" s="240"/>
      <c r="H524" s="243">
        <v>46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AT524" s="249" t="s">
        <v>164</v>
      </c>
      <c r="AU524" s="249" t="s">
        <v>89</v>
      </c>
      <c r="AV524" s="15" t="s">
        <v>162</v>
      </c>
      <c r="AW524" s="15" t="s">
        <v>34</v>
      </c>
      <c r="AX524" s="15" t="s">
        <v>87</v>
      </c>
      <c r="AY524" s="249" t="s">
        <v>154</v>
      </c>
    </row>
    <row r="525" spans="1:65" s="2" customFormat="1" ht="48" customHeight="1">
      <c r="A525" s="35"/>
      <c r="B525" s="36"/>
      <c r="C525" s="204" t="s">
        <v>627</v>
      </c>
      <c r="D525" s="204" t="s">
        <v>157</v>
      </c>
      <c r="E525" s="205" t="s">
        <v>628</v>
      </c>
      <c r="F525" s="206" t="s">
        <v>629</v>
      </c>
      <c r="G525" s="207" t="s">
        <v>247</v>
      </c>
      <c r="H525" s="208">
        <v>16.2</v>
      </c>
      <c r="I525" s="209"/>
      <c r="J525" s="210">
        <f>ROUND(I525*H525,2)</f>
        <v>0</v>
      </c>
      <c r="K525" s="206" t="s">
        <v>161</v>
      </c>
      <c r="L525" s="40"/>
      <c r="M525" s="211" t="s">
        <v>1</v>
      </c>
      <c r="N525" s="212" t="s">
        <v>44</v>
      </c>
      <c r="O525" s="72"/>
      <c r="P525" s="213">
        <f>O525*H525</f>
        <v>0</v>
      </c>
      <c r="Q525" s="213">
        <v>0</v>
      </c>
      <c r="R525" s="213">
        <f>Q525*H525</f>
        <v>0</v>
      </c>
      <c r="S525" s="213">
        <v>4.2000000000000003E-2</v>
      </c>
      <c r="T525" s="214">
        <f>S525*H525</f>
        <v>0.6804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15" t="s">
        <v>162</v>
      </c>
      <c r="AT525" s="215" t="s">
        <v>157</v>
      </c>
      <c r="AU525" s="215" t="s">
        <v>89</v>
      </c>
      <c r="AY525" s="18" t="s">
        <v>154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8" t="s">
        <v>87</v>
      </c>
      <c r="BK525" s="216">
        <f>ROUND(I525*H525,2)</f>
        <v>0</v>
      </c>
      <c r="BL525" s="18" t="s">
        <v>162</v>
      </c>
      <c r="BM525" s="215" t="s">
        <v>630</v>
      </c>
    </row>
    <row r="526" spans="1:65" s="13" customFormat="1" ht="11.25">
      <c r="B526" s="217"/>
      <c r="C526" s="218"/>
      <c r="D526" s="219" t="s">
        <v>164</v>
      </c>
      <c r="E526" s="220" t="s">
        <v>1</v>
      </c>
      <c r="F526" s="221" t="s">
        <v>165</v>
      </c>
      <c r="G526" s="218"/>
      <c r="H526" s="220" t="s">
        <v>1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164</v>
      </c>
      <c r="AU526" s="227" t="s">
        <v>89</v>
      </c>
      <c r="AV526" s="13" t="s">
        <v>87</v>
      </c>
      <c r="AW526" s="13" t="s">
        <v>34</v>
      </c>
      <c r="AX526" s="13" t="s">
        <v>79</v>
      </c>
      <c r="AY526" s="227" t="s">
        <v>154</v>
      </c>
    </row>
    <row r="527" spans="1:65" s="13" customFormat="1" ht="11.25">
      <c r="B527" s="217"/>
      <c r="C527" s="218"/>
      <c r="D527" s="219" t="s">
        <v>164</v>
      </c>
      <c r="E527" s="220" t="s">
        <v>1</v>
      </c>
      <c r="F527" s="221" t="s">
        <v>271</v>
      </c>
      <c r="G527" s="218"/>
      <c r="H527" s="220" t="s">
        <v>1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164</v>
      </c>
      <c r="AU527" s="227" t="s">
        <v>89</v>
      </c>
      <c r="AV527" s="13" t="s">
        <v>87</v>
      </c>
      <c r="AW527" s="13" t="s">
        <v>34</v>
      </c>
      <c r="AX527" s="13" t="s">
        <v>79</v>
      </c>
      <c r="AY527" s="227" t="s">
        <v>154</v>
      </c>
    </row>
    <row r="528" spans="1:65" s="14" customFormat="1" ht="11.25">
      <c r="B528" s="228"/>
      <c r="C528" s="229"/>
      <c r="D528" s="219" t="s">
        <v>164</v>
      </c>
      <c r="E528" s="230" t="s">
        <v>1</v>
      </c>
      <c r="F528" s="231" t="s">
        <v>631</v>
      </c>
      <c r="G528" s="229"/>
      <c r="H528" s="232">
        <v>5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164</v>
      </c>
      <c r="AU528" s="238" t="s">
        <v>89</v>
      </c>
      <c r="AV528" s="14" t="s">
        <v>89</v>
      </c>
      <c r="AW528" s="14" t="s">
        <v>34</v>
      </c>
      <c r="AX528" s="14" t="s">
        <v>79</v>
      </c>
      <c r="AY528" s="238" t="s">
        <v>154</v>
      </c>
    </row>
    <row r="529" spans="1:65" s="13" customFormat="1" ht="11.25">
      <c r="B529" s="217"/>
      <c r="C529" s="218"/>
      <c r="D529" s="219" t="s">
        <v>164</v>
      </c>
      <c r="E529" s="220" t="s">
        <v>1</v>
      </c>
      <c r="F529" s="221" t="s">
        <v>211</v>
      </c>
      <c r="G529" s="218"/>
      <c r="H529" s="220" t="s">
        <v>1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164</v>
      </c>
      <c r="AU529" s="227" t="s">
        <v>89</v>
      </c>
      <c r="AV529" s="13" t="s">
        <v>87</v>
      </c>
      <c r="AW529" s="13" t="s">
        <v>34</v>
      </c>
      <c r="AX529" s="13" t="s">
        <v>79</v>
      </c>
      <c r="AY529" s="227" t="s">
        <v>154</v>
      </c>
    </row>
    <row r="530" spans="1:65" s="14" customFormat="1" ht="11.25">
      <c r="B530" s="228"/>
      <c r="C530" s="229"/>
      <c r="D530" s="219" t="s">
        <v>164</v>
      </c>
      <c r="E530" s="230" t="s">
        <v>1</v>
      </c>
      <c r="F530" s="231" t="s">
        <v>632</v>
      </c>
      <c r="G530" s="229"/>
      <c r="H530" s="232">
        <v>1.2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164</v>
      </c>
      <c r="AU530" s="238" t="s">
        <v>89</v>
      </c>
      <c r="AV530" s="14" t="s">
        <v>89</v>
      </c>
      <c r="AW530" s="14" t="s">
        <v>34</v>
      </c>
      <c r="AX530" s="14" t="s">
        <v>79</v>
      </c>
      <c r="AY530" s="238" t="s">
        <v>154</v>
      </c>
    </row>
    <row r="531" spans="1:65" s="13" customFormat="1" ht="11.25">
      <c r="B531" s="217"/>
      <c r="C531" s="218"/>
      <c r="D531" s="219" t="s">
        <v>164</v>
      </c>
      <c r="E531" s="220" t="s">
        <v>1</v>
      </c>
      <c r="F531" s="221" t="s">
        <v>189</v>
      </c>
      <c r="G531" s="218"/>
      <c r="H531" s="220" t="s">
        <v>1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164</v>
      </c>
      <c r="AU531" s="227" t="s">
        <v>89</v>
      </c>
      <c r="AV531" s="13" t="s">
        <v>87</v>
      </c>
      <c r="AW531" s="13" t="s">
        <v>34</v>
      </c>
      <c r="AX531" s="13" t="s">
        <v>79</v>
      </c>
      <c r="AY531" s="227" t="s">
        <v>154</v>
      </c>
    </row>
    <row r="532" spans="1:65" s="14" customFormat="1" ht="11.25">
      <c r="B532" s="228"/>
      <c r="C532" s="229"/>
      <c r="D532" s="219" t="s">
        <v>164</v>
      </c>
      <c r="E532" s="230" t="s">
        <v>1</v>
      </c>
      <c r="F532" s="231" t="s">
        <v>633</v>
      </c>
      <c r="G532" s="229"/>
      <c r="H532" s="232">
        <v>10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AT532" s="238" t="s">
        <v>164</v>
      </c>
      <c r="AU532" s="238" t="s">
        <v>89</v>
      </c>
      <c r="AV532" s="14" t="s">
        <v>89</v>
      </c>
      <c r="AW532" s="14" t="s">
        <v>34</v>
      </c>
      <c r="AX532" s="14" t="s">
        <v>79</v>
      </c>
      <c r="AY532" s="238" t="s">
        <v>154</v>
      </c>
    </row>
    <row r="533" spans="1:65" s="15" customFormat="1" ht="11.25">
      <c r="B533" s="239"/>
      <c r="C533" s="240"/>
      <c r="D533" s="219" t="s">
        <v>164</v>
      </c>
      <c r="E533" s="241" t="s">
        <v>1</v>
      </c>
      <c r="F533" s="242" t="s">
        <v>172</v>
      </c>
      <c r="G533" s="240"/>
      <c r="H533" s="243">
        <v>16.2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AT533" s="249" t="s">
        <v>164</v>
      </c>
      <c r="AU533" s="249" t="s">
        <v>89</v>
      </c>
      <c r="AV533" s="15" t="s">
        <v>162</v>
      </c>
      <c r="AW533" s="15" t="s">
        <v>34</v>
      </c>
      <c r="AX533" s="15" t="s">
        <v>87</v>
      </c>
      <c r="AY533" s="249" t="s">
        <v>154</v>
      </c>
    </row>
    <row r="534" spans="1:65" s="2" customFormat="1" ht="36" customHeight="1">
      <c r="A534" s="35"/>
      <c r="B534" s="36"/>
      <c r="C534" s="204" t="s">
        <v>634</v>
      </c>
      <c r="D534" s="204" t="s">
        <v>157</v>
      </c>
      <c r="E534" s="205" t="s">
        <v>635</v>
      </c>
      <c r="F534" s="206" t="s">
        <v>636</v>
      </c>
      <c r="G534" s="207" t="s">
        <v>179</v>
      </c>
      <c r="H534" s="208">
        <v>15</v>
      </c>
      <c r="I534" s="209"/>
      <c r="J534" s="210">
        <f>ROUND(I534*H534,2)</f>
        <v>0</v>
      </c>
      <c r="K534" s="206" t="s">
        <v>161</v>
      </c>
      <c r="L534" s="40"/>
      <c r="M534" s="211" t="s">
        <v>1</v>
      </c>
      <c r="N534" s="212" t="s">
        <v>44</v>
      </c>
      <c r="O534" s="72"/>
      <c r="P534" s="213">
        <f>O534*H534</f>
        <v>0</v>
      </c>
      <c r="Q534" s="213">
        <v>0</v>
      </c>
      <c r="R534" s="213">
        <f>Q534*H534</f>
        <v>0</v>
      </c>
      <c r="S534" s="213">
        <v>4.5999999999999999E-2</v>
      </c>
      <c r="T534" s="214">
        <f>S534*H534</f>
        <v>0.69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15" t="s">
        <v>162</v>
      </c>
      <c r="AT534" s="215" t="s">
        <v>157</v>
      </c>
      <c r="AU534" s="215" t="s">
        <v>89</v>
      </c>
      <c r="AY534" s="18" t="s">
        <v>154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18" t="s">
        <v>87</v>
      </c>
      <c r="BK534" s="216">
        <f>ROUND(I534*H534,2)</f>
        <v>0</v>
      </c>
      <c r="BL534" s="18" t="s">
        <v>162</v>
      </c>
      <c r="BM534" s="215" t="s">
        <v>637</v>
      </c>
    </row>
    <row r="535" spans="1:65" s="13" customFormat="1" ht="11.25">
      <c r="B535" s="217"/>
      <c r="C535" s="218"/>
      <c r="D535" s="219" t="s">
        <v>164</v>
      </c>
      <c r="E535" s="220" t="s">
        <v>1</v>
      </c>
      <c r="F535" s="221" t="s">
        <v>638</v>
      </c>
      <c r="G535" s="218"/>
      <c r="H535" s="220" t="s">
        <v>1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164</v>
      </c>
      <c r="AU535" s="227" t="s">
        <v>89</v>
      </c>
      <c r="AV535" s="13" t="s">
        <v>87</v>
      </c>
      <c r="AW535" s="13" t="s">
        <v>34</v>
      </c>
      <c r="AX535" s="13" t="s">
        <v>79</v>
      </c>
      <c r="AY535" s="227" t="s">
        <v>154</v>
      </c>
    </row>
    <row r="536" spans="1:65" s="13" customFormat="1" ht="22.5">
      <c r="B536" s="217"/>
      <c r="C536" s="218"/>
      <c r="D536" s="219" t="s">
        <v>164</v>
      </c>
      <c r="E536" s="220" t="s">
        <v>1</v>
      </c>
      <c r="F536" s="221" t="s">
        <v>639</v>
      </c>
      <c r="G536" s="218"/>
      <c r="H536" s="220" t="s">
        <v>1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AT536" s="227" t="s">
        <v>164</v>
      </c>
      <c r="AU536" s="227" t="s">
        <v>89</v>
      </c>
      <c r="AV536" s="13" t="s">
        <v>87</v>
      </c>
      <c r="AW536" s="13" t="s">
        <v>34</v>
      </c>
      <c r="AX536" s="13" t="s">
        <v>79</v>
      </c>
      <c r="AY536" s="227" t="s">
        <v>154</v>
      </c>
    </row>
    <row r="537" spans="1:65" s="13" customFormat="1" ht="11.25">
      <c r="B537" s="217"/>
      <c r="C537" s="218"/>
      <c r="D537" s="219" t="s">
        <v>164</v>
      </c>
      <c r="E537" s="220" t="s">
        <v>1</v>
      </c>
      <c r="F537" s="221" t="s">
        <v>640</v>
      </c>
      <c r="G537" s="218"/>
      <c r="H537" s="220" t="s">
        <v>1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164</v>
      </c>
      <c r="AU537" s="227" t="s">
        <v>89</v>
      </c>
      <c r="AV537" s="13" t="s">
        <v>87</v>
      </c>
      <c r="AW537" s="13" t="s">
        <v>34</v>
      </c>
      <c r="AX537" s="13" t="s">
        <v>79</v>
      </c>
      <c r="AY537" s="227" t="s">
        <v>154</v>
      </c>
    </row>
    <row r="538" spans="1:65" s="14" customFormat="1" ht="11.25">
      <c r="B538" s="228"/>
      <c r="C538" s="229"/>
      <c r="D538" s="219" t="s">
        <v>164</v>
      </c>
      <c r="E538" s="230" t="s">
        <v>1</v>
      </c>
      <c r="F538" s="231" t="s">
        <v>641</v>
      </c>
      <c r="G538" s="229"/>
      <c r="H538" s="232">
        <v>15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164</v>
      </c>
      <c r="AU538" s="238" t="s">
        <v>89</v>
      </c>
      <c r="AV538" s="14" t="s">
        <v>89</v>
      </c>
      <c r="AW538" s="14" t="s">
        <v>34</v>
      </c>
      <c r="AX538" s="14" t="s">
        <v>87</v>
      </c>
      <c r="AY538" s="238" t="s">
        <v>154</v>
      </c>
    </row>
    <row r="539" spans="1:65" s="2" customFormat="1" ht="36" customHeight="1">
      <c r="A539" s="35"/>
      <c r="B539" s="36"/>
      <c r="C539" s="204" t="s">
        <v>642</v>
      </c>
      <c r="D539" s="204" t="s">
        <v>157</v>
      </c>
      <c r="E539" s="205" t="s">
        <v>643</v>
      </c>
      <c r="F539" s="206" t="s">
        <v>644</v>
      </c>
      <c r="G539" s="207" t="s">
        <v>179</v>
      </c>
      <c r="H539" s="208">
        <v>1.7</v>
      </c>
      <c r="I539" s="209"/>
      <c r="J539" s="210">
        <f>ROUND(I539*H539,2)</f>
        <v>0</v>
      </c>
      <c r="K539" s="206" t="s">
        <v>161</v>
      </c>
      <c r="L539" s="40"/>
      <c r="M539" s="211" t="s">
        <v>1</v>
      </c>
      <c r="N539" s="212" t="s">
        <v>44</v>
      </c>
      <c r="O539" s="72"/>
      <c r="P539" s="213">
        <f>O539*H539</f>
        <v>0</v>
      </c>
      <c r="Q539" s="213">
        <v>0</v>
      </c>
      <c r="R539" s="213">
        <f>Q539*H539</f>
        <v>0</v>
      </c>
      <c r="S539" s="213">
        <v>3.1E-2</v>
      </c>
      <c r="T539" s="214">
        <f>S539*H539</f>
        <v>5.2699999999999997E-2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15" t="s">
        <v>162</v>
      </c>
      <c r="AT539" s="215" t="s">
        <v>157</v>
      </c>
      <c r="AU539" s="215" t="s">
        <v>89</v>
      </c>
      <c r="AY539" s="18" t="s">
        <v>154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8" t="s">
        <v>87</v>
      </c>
      <c r="BK539" s="216">
        <f>ROUND(I539*H539,2)</f>
        <v>0</v>
      </c>
      <c r="BL539" s="18" t="s">
        <v>162</v>
      </c>
      <c r="BM539" s="215" t="s">
        <v>645</v>
      </c>
    </row>
    <row r="540" spans="1:65" s="13" customFormat="1" ht="11.25">
      <c r="B540" s="217"/>
      <c r="C540" s="218"/>
      <c r="D540" s="219" t="s">
        <v>164</v>
      </c>
      <c r="E540" s="220" t="s">
        <v>1</v>
      </c>
      <c r="F540" s="221" t="s">
        <v>646</v>
      </c>
      <c r="G540" s="218"/>
      <c r="H540" s="220" t="s">
        <v>1</v>
      </c>
      <c r="I540" s="222"/>
      <c r="J540" s="218"/>
      <c r="K540" s="218"/>
      <c r="L540" s="223"/>
      <c r="M540" s="224"/>
      <c r="N540" s="225"/>
      <c r="O540" s="225"/>
      <c r="P540" s="225"/>
      <c r="Q540" s="225"/>
      <c r="R540" s="225"/>
      <c r="S540" s="225"/>
      <c r="T540" s="226"/>
      <c r="AT540" s="227" t="s">
        <v>164</v>
      </c>
      <c r="AU540" s="227" t="s">
        <v>89</v>
      </c>
      <c r="AV540" s="13" t="s">
        <v>87</v>
      </c>
      <c r="AW540" s="13" t="s">
        <v>34</v>
      </c>
      <c r="AX540" s="13" t="s">
        <v>79</v>
      </c>
      <c r="AY540" s="227" t="s">
        <v>154</v>
      </c>
    </row>
    <row r="541" spans="1:65" s="14" customFormat="1" ht="11.25">
      <c r="B541" s="228"/>
      <c r="C541" s="229"/>
      <c r="D541" s="219" t="s">
        <v>164</v>
      </c>
      <c r="E541" s="230" t="s">
        <v>1</v>
      </c>
      <c r="F541" s="231" t="s">
        <v>647</v>
      </c>
      <c r="G541" s="229"/>
      <c r="H541" s="232">
        <v>1.7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164</v>
      </c>
      <c r="AU541" s="238" t="s">
        <v>89</v>
      </c>
      <c r="AV541" s="14" t="s">
        <v>89</v>
      </c>
      <c r="AW541" s="14" t="s">
        <v>34</v>
      </c>
      <c r="AX541" s="14" t="s">
        <v>87</v>
      </c>
      <c r="AY541" s="238" t="s">
        <v>154</v>
      </c>
    </row>
    <row r="542" spans="1:65" s="2" customFormat="1" ht="36" customHeight="1">
      <c r="A542" s="35"/>
      <c r="B542" s="36"/>
      <c r="C542" s="204" t="s">
        <v>648</v>
      </c>
      <c r="D542" s="204" t="s">
        <v>157</v>
      </c>
      <c r="E542" s="205" t="s">
        <v>649</v>
      </c>
      <c r="F542" s="206" t="s">
        <v>650</v>
      </c>
      <c r="G542" s="207" t="s">
        <v>179</v>
      </c>
      <c r="H542" s="208">
        <v>45</v>
      </c>
      <c r="I542" s="209"/>
      <c r="J542" s="210">
        <f>ROUND(I542*H542,2)</f>
        <v>0</v>
      </c>
      <c r="K542" s="206" t="s">
        <v>161</v>
      </c>
      <c r="L542" s="40"/>
      <c r="M542" s="211" t="s">
        <v>1</v>
      </c>
      <c r="N542" s="212" t="s">
        <v>44</v>
      </c>
      <c r="O542" s="72"/>
      <c r="P542" s="213">
        <f>O542*H542</f>
        <v>0</v>
      </c>
      <c r="Q542" s="213">
        <v>0</v>
      </c>
      <c r="R542" s="213">
        <f>Q542*H542</f>
        <v>0</v>
      </c>
      <c r="S542" s="213">
        <v>7.5999999999999998E-2</v>
      </c>
      <c r="T542" s="214">
        <f>S542*H542</f>
        <v>3.42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15" t="s">
        <v>162</v>
      </c>
      <c r="AT542" s="215" t="s">
        <v>157</v>
      </c>
      <c r="AU542" s="215" t="s">
        <v>89</v>
      </c>
      <c r="AY542" s="18" t="s">
        <v>154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8" t="s">
        <v>87</v>
      </c>
      <c r="BK542" s="216">
        <f>ROUND(I542*H542,2)</f>
        <v>0</v>
      </c>
      <c r="BL542" s="18" t="s">
        <v>162</v>
      </c>
      <c r="BM542" s="215" t="s">
        <v>651</v>
      </c>
    </row>
    <row r="543" spans="1:65" s="14" customFormat="1" ht="11.25">
      <c r="B543" s="228"/>
      <c r="C543" s="229"/>
      <c r="D543" s="219" t="s">
        <v>164</v>
      </c>
      <c r="E543" s="230" t="s">
        <v>1</v>
      </c>
      <c r="F543" s="231" t="s">
        <v>652</v>
      </c>
      <c r="G543" s="229"/>
      <c r="H543" s="232">
        <v>44.325000000000003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AT543" s="238" t="s">
        <v>164</v>
      </c>
      <c r="AU543" s="238" t="s">
        <v>89</v>
      </c>
      <c r="AV543" s="14" t="s">
        <v>89</v>
      </c>
      <c r="AW543" s="14" t="s">
        <v>34</v>
      </c>
      <c r="AX543" s="14" t="s">
        <v>79</v>
      </c>
      <c r="AY543" s="238" t="s">
        <v>154</v>
      </c>
    </row>
    <row r="544" spans="1:65" s="14" customFormat="1" ht="11.25">
      <c r="B544" s="228"/>
      <c r="C544" s="229"/>
      <c r="D544" s="219" t="s">
        <v>164</v>
      </c>
      <c r="E544" s="230" t="s">
        <v>1</v>
      </c>
      <c r="F544" s="231" t="s">
        <v>653</v>
      </c>
      <c r="G544" s="229"/>
      <c r="H544" s="232">
        <v>0.67500000000000004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164</v>
      </c>
      <c r="AU544" s="238" t="s">
        <v>89</v>
      </c>
      <c r="AV544" s="14" t="s">
        <v>89</v>
      </c>
      <c r="AW544" s="14" t="s">
        <v>34</v>
      </c>
      <c r="AX544" s="14" t="s">
        <v>79</v>
      </c>
      <c r="AY544" s="238" t="s">
        <v>154</v>
      </c>
    </row>
    <row r="545" spans="1:65" s="15" customFormat="1" ht="11.25">
      <c r="B545" s="239"/>
      <c r="C545" s="240"/>
      <c r="D545" s="219" t="s">
        <v>164</v>
      </c>
      <c r="E545" s="241" t="s">
        <v>1</v>
      </c>
      <c r="F545" s="242" t="s">
        <v>172</v>
      </c>
      <c r="G545" s="240"/>
      <c r="H545" s="243">
        <v>45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AT545" s="249" t="s">
        <v>164</v>
      </c>
      <c r="AU545" s="249" t="s">
        <v>89</v>
      </c>
      <c r="AV545" s="15" t="s">
        <v>162</v>
      </c>
      <c r="AW545" s="15" t="s">
        <v>34</v>
      </c>
      <c r="AX545" s="15" t="s">
        <v>87</v>
      </c>
      <c r="AY545" s="249" t="s">
        <v>154</v>
      </c>
    </row>
    <row r="546" spans="1:65" s="2" customFormat="1" ht="36" customHeight="1">
      <c r="A546" s="35"/>
      <c r="B546" s="36"/>
      <c r="C546" s="204" t="s">
        <v>265</v>
      </c>
      <c r="D546" s="204" t="s">
        <v>157</v>
      </c>
      <c r="E546" s="205" t="s">
        <v>654</v>
      </c>
      <c r="F546" s="206" t="s">
        <v>655</v>
      </c>
      <c r="G546" s="207" t="s">
        <v>179</v>
      </c>
      <c r="H546" s="208">
        <v>3</v>
      </c>
      <c r="I546" s="209"/>
      <c r="J546" s="210">
        <f>ROUND(I546*H546,2)</f>
        <v>0</v>
      </c>
      <c r="K546" s="206" t="s">
        <v>161</v>
      </c>
      <c r="L546" s="40"/>
      <c r="M546" s="211" t="s">
        <v>1</v>
      </c>
      <c r="N546" s="212" t="s">
        <v>44</v>
      </c>
      <c r="O546" s="72"/>
      <c r="P546" s="213">
        <f>O546*H546</f>
        <v>0</v>
      </c>
      <c r="Q546" s="213">
        <v>0</v>
      </c>
      <c r="R546" s="213">
        <f>Q546*H546</f>
        <v>0</v>
      </c>
      <c r="S546" s="213">
        <v>6.3E-2</v>
      </c>
      <c r="T546" s="214">
        <f>S546*H546</f>
        <v>0.189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15" t="s">
        <v>162</v>
      </c>
      <c r="AT546" s="215" t="s">
        <v>157</v>
      </c>
      <c r="AU546" s="215" t="s">
        <v>89</v>
      </c>
      <c r="AY546" s="18" t="s">
        <v>154</v>
      </c>
      <c r="BE546" s="216">
        <f>IF(N546="základní",J546,0)</f>
        <v>0</v>
      </c>
      <c r="BF546" s="216">
        <f>IF(N546="snížená",J546,0)</f>
        <v>0</v>
      </c>
      <c r="BG546" s="216">
        <f>IF(N546="zákl. přenesená",J546,0)</f>
        <v>0</v>
      </c>
      <c r="BH546" s="216">
        <f>IF(N546="sníž. přenesená",J546,0)</f>
        <v>0</v>
      </c>
      <c r="BI546" s="216">
        <f>IF(N546="nulová",J546,0)</f>
        <v>0</v>
      </c>
      <c r="BJ546" s="18" t="s">
        <v>87</v>
      </c>
      <c r="BK546" s="216">
        <f>ROUND(I546*H546,2)</f>
        <v>0</v>
      </c>
      <c r="BL546" s="18" t="s">
        <v>162</v>
      </c>
      <c r="BM546" s="215" t="s">
        <v>656</v>
      </c>
    </row>
    <row r="547" spans="1:65" s="14" customFormat="1" ht="11.25">
      <c r="B547" s="228"/>
      <c r="C547" s="229"/>
      <c r="D547" s="219" t="s">
        <v>164</v>
      </c>
      <c r="E547" s="230" t="s">
        <v>1</v>
      </c>
      <c r="F547" s="231" t="s">
        <v>657</v>
      </c>
      <c r="G547" s="229"/>
      <c r="H547" s="232">
        <v>2.8570000000000002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164</v>
      </c>
      <c r="AU547" s="238" t="s">
        <v>89</v>
      </c>
      <c r="AV547" s="14" t="s">
        <v>89</v>
      </c>
      <c r="AW547" s="14" t="s">
        <v>34</v>
      </c>
      <c r="AX547" s="14" t="s">
        <v>79</v>
      </c>
      <c r="AY547" s="238" t="s">
        <v>154</v>
      </c>
    </row>
    <row r="548" spans="1:65" s="14" customFormat="1" ht="11.25">
      <c r="B548" s="228"/>
      <c r="C548" s="229"/>
      <c r="D548" s="219" t="s">
        <v>164</v>
      </c>
      <c r="E548" s="230" t="s">
        <v>1</v>
      </c>
      <c r="F548" s="231" t="s">
        <v>658</v>
      </c>
      <c r="G548" s="229"/>
      <c r="H548" s="232">
        <v>0.14299999999999999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AT548" s="238" t="s">
        <v>164</v>
      </c>
      <c r="AU548" s="238" t="s">
        <v>89</v>
      </c>
      <c r="AV548" s="14" t="s">
        <v>89</v>
      </c>
      <c r="AW548" s="14" t="s">
        <v>34</v>
      </c>
      <c r="AX548" s="14" t="s">
        <v>79</v>
      </c>
      <c r="AY548" s="238" t="s">
        <v>154</v>
      </c>
    </row>
    <row r="549" spans="1:65" s="15" customFormat="1" ht="11.25">
      <c r="B549" s="239"/>
      <c r="C549" s="240"/>
      <c r="D549" s="219" t="s">
        <v>164</v>
      </c>
      <c r="E549" s="241" t="s">
        <v>1</v>
      </c>
      <c r="F549" s="242" t="s">
        <v>172</v>
      </c>
      <c r="G549" s="240"/>
      <c r="H549" s="243">
        <v>3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AT549" s="249" t="s">
        <v>164</v>
      </c>
      <c r="AU549" s="249" t="s">
        <v>89</v>
      </c>
      <c r="AV549" s="15" t="s">
        <v>162</v>
      </c>
      <c r="AW549" s="15" t="s">
        <v>34</v>
      </c>
      <c r="AX549" s="15" t="s">
        <v>87</v>
      </c>
      <c r="AY549" s="249" t="s">
        <v>154</v>
      </c>
    </row>
    <row r="550" spans="1:65" s="2" customFormat="1" ht="24" customHeight="1">
      <c r="A550" s="35"/>
      <c r="B550" s="36"/>
      <c r="C550" s="204" t="s">
        <v>659</v>
      </c>
      <c r="D550" s="204" t="s">
        <v>157</v>
      </c>
      <c r="E550" s="205" t="s">
        <v>660</v>
      </c>
      <c r="F550" s="206" t="s">
        <v>661</v>
      </c>
      <c r="G550" s="207" t="s">
        <v>160</v>
      </c>
      <c r="H550" s="208">
        <v>3.1E-2</v>
      </c>
      <c r="I550" s="209"/>
      <c r="J550" s="210">
        <f>ROUND(I550*H550,2)</f>
        <v>0</v>
      </c>
      <c r="K550" s="206" t="s">
        <v>161</v>
      </c>
      <c r="L550" s="40"/>
      <c r="M550" s="211" t="s">
        <v>1</v>
      </c>
      <c r="N550" s="212" t="s">
        <v>44</v>
      </c>
      <c r="O550" s="72"/>
      <c r="P550" s="213">
        <f>O550*H550</f>
        <v>0</v>
      </c>
      <c r="Q550" s="213">
        <v>0</v>
      </c>
      <c r="R550" s="213">
        <f>Q550*H550</f>
        <v>0</v>
      </c>
      <c r="S550" s="213">
        <v>2.2000000000000002</v>
      </c>
      <c r="T550" s="214">
        <f>S550*H550</f>
        <v>6.8200000000000011E-2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15" t="s">
        <v>162</v>
      </c>
      <c r="AT550" s="215" t="s">
        <v>157</v>
      </c>
      <c r="AU550" s="215" t="s">
        <v>89</v>
      </c>
      <c r="AY550" s="18" t="s">
        <v>154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18" t="s">
        <v>87</v>
      </c>
      <c r="BK550" s="216">
        <f>ROUND(I550*H550,2)</f>
        <v>0</v>
      </c>
      <c r="BL550" s="18" t="s">
        <v>162</v>
      </c>
      <c r="BM550" s="215" t="s">
        <v>662</v>
      </c>
    </row>
    <row r="551" spans="1:65" s="13" customFormat="1" ht="22.5">
      <c r="B551" s="217"/>
      <c r="C551" s="218"/>
      <c r="D551" s="219" t="s">
        <v>164</v>
      </c>
      <c r="E551" s="220" t="s">
        <v>1</v>
      </c>
      <c r="F551" s="221" t="s">
        <v>663</v>
      </c>
      <c r="G551" s="218"/>
      <c r="H551" s="220" t="s">
        <v>1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164</v>
      </c>
      <c r="AU551" s="227" t="s">
        <v>89</v>
      </c>
      <c r="AV551" s="13" t="s">
        <v>87</v>
      </c>
      <c r="AW551" s="13" t="s">
        <v>34</v>
      </c>
      <c r="AX551" s="13" t="s">
        <v>79</v>
      </c>
      <c r="AY551" s="227" t="s">
        <v>154</v>
      </c>
    </row>
    <row r="552" spans="1:65" s="13" customFormat="1" ht="11.25">
      <c r="B552" s="217"/>
      <c r="C552" s="218"/>
      <c r="D552" s="219" t="s">
        <v>164</v>
      </c>
      <c r="E552" s="220" t="s">
        <v>1</v>
      </c>
      <c r="F552" s="221" t="s">
        <v>664</v>
      </c>
      <c r="G552" s="218"/>
      <c r="H552" s="220" t="s">
        <v>1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164</v>
      </c>
      <c r="AU552" s="227" t="s">
        <v>89</v>
      </c>
      <c r="AV552" s="13" t="s">
        <v>87</v>
      </c>
      <c r="AW552" s="13" t="s">
        <v>34</v>
      </c>
      <c r="AX552" s="13" t="s">
        <v>79</v>
      </c>
      <c r="AY552" s="227" t="s">
        <v>154</v>
      </c>
    </row>
    <row r="553" spans="1:65" s="14" customFormat="1" ht="11.25">
      <c r="B553" s="228"/>
      <c r="C553" s="229"/>
      <c r="D553" s="219" t="s">
        <v>164</v>
      </c>
      <c r="E553" s="230" t="s">
        <v>1</v>
      </c>
      <c r="F553" s="231" t="s">
        <v>665</v>
      </c>
      <c r="G553" s="229"/>
      <c r="H553" s="232">
        <v>3.1E-2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AT553" s="238" t="s">
        <v>164</v>
      </c>
      <c r="AU553" s="238" t="s">
        <v>89</v>
      </c>
      <c r="AV553" s="14" t="s">
        <v>89</v>
      </c>
      <c r="AW553" s="14" t="s">
        <v>34</v>
      </c>
      <c r="AX553" s="14" t="s">
        <v>87</v>
      </c>
      <c r="AY553" s="238" t="s">
        <v>154</v>
      </c>
    </row>
    <row r="554" spans="1:65" s="2" customFormat="1" ht="16.5" customHeight="1">
      <c r="A554" s="35"/>
      <c r="B554" s="36"/>
      <c r="C554" s="204" t="s">
        <v>406</v>
      </c>
      <c r="D554" s="204" t="s">
        <v>157</v>
      </c>
      <c r="E554" s="205" t="s">
        <v>666</v>
      </c>
      <c r="F554" s="206" t="s">
        <v>667</v>
      </c>
      <c r="G554" s="207" t="s">
        <v>179</v>
      </c>
      <c r="H554" s="208">
        <v>234</v>
      </c>
      <c r="I554" s="209"/>
      <c r="J554" s="210">
        <f>ROUND(I554*H554,2)</f>
        <v>0</v>
      </c>
      <c r="K554" s="206" t="s">
        <v>161</v>
      </c>
      <c r="L554" s="40"/>
      <c r="M554" s="211" t="s">
        <v>1</v>
      </c>
      <c r="N554" s="212" t="s">
        <v>44</v>
      </c>
      <c r="O554" s="72"/>
      <c r="P554" s="213">
        <f>O554*H554</f>
        <v>0</v>
      </c>
      <c r="Q554" s="213">
        <v>0</v>
      </c>
      <c r="R554" s="213">
        <f>Q554*H554</f>
        <v>0</v>
      </c>
      <c r="S554" s="213">
        <v>0</v>
      </c>
      <c r="T554" s="214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15" t="s">
        <v>162</v>
      </c>
      <c r="AT554" s="215" t="s">
        <v>157</v>
      </c>
      <c r="AU554" s="215" t="s">
        <v>89</v>
      </c>
      <c r="AY554" s="18" t="s">
        <v>154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18" t="s">
        <v>87</v>
      </c>
      <c r="BK554" s="216">
        <f>ROUND(I554*H554,2)</f>
        <v>0</v>
      </c>
      <c r="BL554" s="18" t="s">
        <v>162</v>
      </c>
      <c r="BM554" s="215" t="s">
        <v>668</v>
      </c>
    </row>
    <row r="555" spans="1:65" s="13" customFormat="1" ht="11.25">
      <c r="B555" s="217"/>
      <c r="C555" s="218"/>
      <c r="D555" s="219" t="s">
        <v>164</v>
      </c>
      <c r="E555" s="220" t="s">
        <v>1</v>
      </c>
      <c r="F555" s="221" t="s">
        <v>669</v>
      </c>
      <c r="G555" s="218"/>
      <c r="H555" s="220" t="s">
        <v>1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164</v>
      </c>
      <c r="AU555" s="227" t="s">
        <v>89</v>
      </c>
      <c r="AV555" s="13" t="s">
        <v>87</v>
      </c>
      <c r="AW555" s="13" t="s">
        <v>34</v>
      </c>
      <c r="AX555" s="13" t="s">
        <v>79</v>
      </c>
      <c r="AY555" s="227" t="s">
        <v>154</v>
      </c>
    </row>
    <row r="556" spans="1:65" s="13" customFormat="1" ht="11.25">
      <c r="B556" s="217"/>
      <c r="C556" s="218"/>
      <c r="D556" s="219" t="s">
        <v>164</v>
      </c>
      <c r="E556" s="220" t="s">
        <v>1</v>
      </c>
      <c r="F556" s="221" t="s">
        <v>670</v>
      </c>
      <c r="G556" s="218"/>
      <c r="H556" s="220" t="s">
        <v>1</v>
      </c>
      <c r="I556" s="222"/>
      <c r="J556" s="218"/>
      <c r="K556" s="218"/>
      <c r="L556" s="223"/>
      <c r="M556" s="224"/>
      <c r="N556" s="225"/>
      <c r="O556" s="225"/>
      <c r="P556" s="225"/>
      <c r="Q556" s="225"/>
      <c r="R556" s="225"/>
      <c r="S556" s="225"/>
      <c r="T556" s="226"/>
      <c r="AT556" s="227" t="s">
        <v>164</v>
      </c>
      <c r="AU556" s="227" t="s">
        <v>89</v>
      </c>
      <c r="AV556" s="13" t="s">
        <v>87</v>
      </c>
      <c r="AW556" s="13" t="s">
        <v>34</v>
      </c>
      <c r="AX556" s="13" t="s">
        <v>79</v>
      </c>
      <c r="AY556" s="227" t="s">
        <v>154</v>
      </c>
    </row>
    <row r="557" spans="1:65" s="14" customFormat="1" ht="11.25">
      <c r="B557" s="228"/>
      <c r="C557" s="229"/>
      <c r="D557" s="219" t="s">
        <v>164</v>
      </c>
      <c r="E557" s="230" t="s">
        <v>1</v>
      </c>
      <c r="F557" s="231" t="s">
        <v>671</v>
      </c>
      <c r="G557" s="229"/>
      <c r="H557" s="232">
        <v>234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AT557" s="238" t="s">
        <v>164</v>
      </c>
      <c r="AU557" s="238" t="s">
        <v>89</v>
      </c>
      <c r="AV557" s="14" t="s">
        <v>89</v>
      </c>
      <c r="AW557" s="14" t="s">
        <v>34</v>
      </c>
      <c r="AX557" s="14" t="s">
        <v>87</v>
      </c>
      <c r="AY557" s="238" t="s">
        <v>154</v>
      </c>
    </row>
    <row r="558" spans="1:65" s="2" customFormat="1" ht="24" customHeight="1">
      <c r="A558" s="35"/>
      <c r="B558" s="36"/>
      <c r="C558" s="204" t="s">
        <v>436</v>
      </c>
      <c r="D558" s="204" t="s">
        <v>157</v>
      </c>
      <c r="E558" s="205" t="s">
        <v>672</v>
      </c>
      <c r="F558" s="206" t="s">
        <v>673</v>
      </c>
      <c r="G558" s="207" t="s">
        <v>179</v>
      </c>
      <c r="H558" s="208">
        <v>234</v>
      </c>
      <c r="I558" s="209"/>
      <c r="J558" s="210">
        <f>ROUND(I558*H558,2)</f>
        <v>0</v>
      </c>
      <c r="K558" s="206" t="s">
        <v>161</v>
      </c>
      <c r="L558" s="40"/>
      <c r="M558" s="211" t="s">
        <v>1</v>
      </c>
      <c r="N558" s="212" t="s">
        <v>44</v>
      </c>
      <c r="O558" s="72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15" t="s">
        <v>162</v>
      </c>
      <c r="AT558" s="215" t="s">
        <v>157</v>
      </c>
      <c r="AU558" s="215" t="s">
        <v>89</v>
      </c>
      <c r="AY558" s="18" t="s">
        <v>154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8" t="s">
        <v>87</v>
      </c>
      <c r="BK558" s="216">
        <f>ROUND(I558*H558,2)</f>
        <v>0</v>
      </c>
      <c r="BL558" s="18" t="s">
        <v>162</v>
      </c>
      <c r="BM558" s="215" t="s">
        <v>674</v>
      </c>
    </row>
    <row r="559" spans="1:65" s="13" customFormat="1" ht="11.25">
      <c r="B559" s="217"/>
      <c r="C559" s="218"/>
      <c r="D559" s="219" t="s">
        <v>164</v>
      </c>
      <c r="E559" s="220" t="s">
        <v>1</v>
      </c>
      <c r="F559" s="221" t="s">
        <v>675</v>
      </c>
      <c r="G559" s="218"/>
      <c r="H559" s="220" t="s">
        <v>1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164</v>
      </c>
      <c r="AU559" s="227" t="s">
        <v>89</v>
      </c>
      <c r="AV559" s="13" t="s">
        <v>87</v>
      </c>
      <c r="AW559" s="13" t="s">
        <v>34</v>
      </c>
      <c r="AX559" s="13" t="s">
        <v>79</v>
      </c>
      <c r="AY559" s="227" t="s">
        <v>154</v>
      </c>
    </row>
    <row r="560" spans="1:65" s="14" customFormat="1" ht="11.25">
      <c r="B560" s="228"/>
      <c r="C560" s="229"/>
      <c r="D560" s="219" t="s">
        <v>164</v>
      </c>
      <c r="E560" s="230" t="s">
        <v>1</v>
      </c>
      <c r="F560" s="231" t="s">
        <v>676</v>
      </c>
      <c r="G560" s="229"/>
      <c r="H560" s="232">
        <v>234</v>
      </c>
      <c r="I560" s="233"/>
      <c r="J560" s="229"/>
      <c r="K560" s="229"/>
      <c r="L560" s="234"/>
      <c r="M560" s="235"/>
      <c r="N560" s="236"/>
      <c r="O560" s="236"/>
      <c r="P560" s="236"/>
      <c r="Q560" s="236"/>
      <c r="R560" s="236"/>
      <c r="S560" s="236"/>
      <c r="T560" s="237"/>
      <c r="AT560" s="238" t="s">
        <v>164</v>
      </c>
      <c r="AU560" s="238" t="s">
        <v>89</v>
      </c>
      <c r="AV560" s="14" t="s">
        <v>89</v>
      </c>
      <c r="AW560" s="14" t="s">
        <v>34</v>
      </c>
      <c r="AX560" s="14" t="s">
        <v>87</v>
      </c>
      <c r="AY560" s="238" t="s">
        <v>154</v>
      </c>
    </row>
    <row r="561" spans="1:65" s="12" customFormat="1" ht="22.9" customHeight="1">
      <c r="B561" s="188"/>
      <c r="C561" s="189"/>
      <c r="D561" s="190" t="s">
        <v>78</v>
      </c>
      <c r="E561" s="202" t="s">
        <v>677</v>
      </c>
      <c r="F561" s="202" t="s">
        <v>678</v>
      </c>
      <c r="G561" s="189"/>
      <c r="H561" s="189"/>
      <c r="I561" s="192"/>
      <c r="J561" s="203">
        <f>BK561</f>
        <v>0</v>
      </c>
      <c r="K561" s="189"/>
      <c r="L561" s="194"/>
      <c r="M561" s="195"/>
      <c r="N561" s="196"/>
      <c r="O561" s="196"/>
      <c r="P561" s="197">
        <f>SUM(P562:P569)</f>
        <v>0</v>
      </c>
      <c r="Q561" s="196"/>
      <c r="R561" s="197">
        <f>SUM(R562:R569)</f>
        <v>0</v>
      </c>
      <c r="S561" s="196"/>
      <c r="T561" s="198">
        <f>SUM(T562:T569)</f>
        <v>0</v>
      </c>
      <c r="AR561" s="199" t="s">
        <v>87</v>
      </c>
      <c r="AT561" s="200" t="s">
        <v>78</v>
      </c>
      <c r="AU561" s="200" t="s">
        <v>87</v>
      </c>
      <c r="AY561" s="199" t="s">
        <v>154</v>
      </c>
      <c r="BK561" s="201">
        <f>SUM(BK562:BK569)</f>
        <v>0</v>
      </c>
    </row>
    <row r="562" spans="1:65" s="2" customFormat="1" ht="36" customHeight="1">
      <c r="A562" s="35"/>
      <c r="B562" s="36"/>
      <c r="C562" s="204" t="s">
        <v>679</v>
      </c>
      <c r="D562" s="204" t="s">
        <v>157</v>
      </c>
      <c r="E562" s="205" t="s">
        <v>680</v>
      </c>
      <c r="F562" s="206" t="s">
        <v>681</v>
      </c>
      <c r="G562" s="207" t="s">
        <v>186</v>
      </c>
      <c r="H562" s="208">
        <v>103.21</v>
      </c>
      <c r="I562" s="209"/>
      <c r="J562" s="210">
        <f>ROUND(I562*H562,2)</f>
        <v>0</v>
      </c>
      <c r="K562" s="206" t="s">
        <v>161</v>
      </c>
      <c r="L562" s="40"/>
      <c r="M562" s="211" t="s">
        <v>1</v>
      </c>
      <c r="N562" s="212" t="s">
        <v>44</v>
      </c>
      <c r="O562" s="72"/>
      <c r="P562" s="213">
        <f>O562*H562</f>
        <v>0</v>
      </c>
      <c r="Q562" s="213">
        <v>0</v>
      </c>
      <c r="R562" s="213">
        <f>Q562*H562</f>
        <v>0</v>
      </c>
      <c r="S562" s="213">
        <v>0</v>
      </c>
      <c r="T562" s="214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15" t="s">
        <v>162</v>
      </c>
      <c r="AT562" s="215" t="s">
        <v>157</v>
      </c>
      <c r="AU562" s="215" t="s">
        <v>89</v>
      </c>
      <c r="AY562" s="18" t="s">
        <v>154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8" t="s">
        <v>87</v>
      </c>
      <c r="BK562" s="216">
        <f>ROUND(I562*H562,2)</f>
        <v>0</v>
      </c>
      <c r="BL562" s="18" t="s">
        <v>162</v>
      </c>
      <c r="BM562" s="215" t="s">
        <v>682</v>
      </c>
    </row>
    <row r="563" spans="1:65" s="2" customFormat="1" ht="24" customHeight="1">
      <c r="A563" s="35"/>
      <c r="B563" s="36"/>
      <c r="C563" s="204" t="s">
        <v>683</v>
      </c>
      <c r="D563" s="204" t="s">
        <v>157</v>
      </c>
      <c r="E563" s="205" t="s">
        <v>684</v>
      </c>
      <c r="F563" s="206" t="s">
        <v>685</v>
      </c>
      <c r="G563" s="207" t="s">
        <v>186</v>
      </c>
      <c r="H563" s="208">
        <v>103.21</v>
      </c>
      <c r="I563" s="209"/>
      <c r="J563" s="210">
        <f>ROUND(I563*H563,2)</f>
        <v>0</v>
      </c>
      <c r="K563" s="206" t="s">
        <v>161</v>
      </c>
      <c r="L563" s="40"/>
      <c r="M563" s="211" t="s">
        <v>1</v>
      </c>
      <c r="N563" s="212" t="s">
        <v>44</v>
      </c>
      <c r="O563" s="72"/>
      <c r="P563" s="213">
        <f>O563*H563</f>
        <v>0</v>
      </c>
      <c r="Q563" s="213">
        <v>0</v>
      </c>
      <c r="R563" s="213">
        <f>Q563*H563</f>
        <v>0</v>
      </c>
      <c r="S563" s="213">
        <v>0</v>
      </c>
      <c r="T563" s="21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15" t="s">
        <v>162</v>
      </c>
      <c r="AT563" s="215" t="s">
        <v>157</v>
      </c>
      <c r="AU563" s="215" t="s">
        <v>89</v>
      </c>
      <c r="AY563" s="18" t="s">
        <v>154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8" t="s">
        <v>87</v>
      </c>
      <c r="BK563" s="216">
        <f>ROUND(I563*H563,2)</f>
        <v>0</v>
      </c>
      <c r="BL563" s="18" t="s">
        <v>162</v>
      </c>
      <c r="BM563" s="215" t="s">
        <v>686</v>
      </c>
    </row>
    <row r="564" spans="1:65" s="2" customFormat="1" ht="36" customHeight="1">
      <c r="A564" s="35"/>
      <c r="B564" s="36"/>
      <c r="C564" s="204" t="s">
        <v>687</v>
      </c>
      <c r="D564" s="204" t="s">
        <v>157</v>
      </c>
      <c r="E564" s="205" t="s">
        <v>688</v>
      </c>
      <c r="F564" s="206" t="s">
        <v>689</v>
      </c>
      <c r="G564" s="207" t="s">
        <v>186</v>
      </c>
      <c r="H564" s="208">
        <v>928.89</v>
      </c>
      <c r="I564" s="209"/>
      <c r="J564" s="210">
        <f>ROUND(I564*H564,2)</f>
        <v>0</v>
      </c>
      <c r="K564" s="206" t="s">
        <v>161</v>
      </c>
      <c r="L564" s="40"/>
      <c r="M564" s="211" t="s">
        <v>1</v>
      </c>
      <c r="N564" s="212" t="s">
        <v>44</v>
      </c>
      <c r="O564" s="72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15" t="s">
        <v>162</v>
      </c>
      <c r="AT564" s="215" t="s">
        <v>157</v>
      </c>
      <c r="AU564" s="215" t="s">
        <v>89</v>
      </c>
      <c r="AY564" s="18" t="s">
        <v>154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8" t="s">
        <v>87</v>
      </c>
      <c r="BK564" s="216">
        <f>ROUND(I564*H564,2)</f>
        <v>0</v>
      </c>
      <c r="BL564" s="18" t="s">
        <v>162</v>
      </c>
      <c r="BM564" s="215" t="s">
        <v>690</v>
      </c>
    </row>
    <row r="565" spans="1:65" s="13" customFormat="1" ht="11.25">
      <c r="B565" s="217"/>
      <c r="C565" s="218"/>
      <c r="D565" s="219" t="s">
        <v>164</v>
      </c>
      <c r="E565" s="220" t="s">
        <v>1</v>
      </c>
      <c r="F565" s="221" t="s">
        <v>691</v>
      </c>
      <c r="G565" s="218"/>
      <c r="H565" s="220" t="s">
        <v>1</v>
      </c>
      <c r="I565" s="222"/>
      <c r="J565" s="218"/>
      <c r="K565" s="218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164</v>
      </c>
      <c r="AU565" s="227" t="s">
        <v>89</v>
      </c>
      <c r="AV565" s="13" t="s">
        <v>87</v>
      </c>
      <c r="AW565" s="13" t="s">
        <v>34</v>
      </c>
      <c r="AX565" s="13" t="s">
        <v>79</v>
      </c>
      <c r="AY565" s="227" t="s">
        <v>154</v>
      </c>
    </row>
    <row r="566" spans="1:65" s="14" customFormat="1" ht="11.25">
      <c r="B566" s="228"/>
      <c r="C566" s="229"/>
      <c r="D566" s="219" t="s">
        <v>164</v>
      </c>
      <c r="E566" s="230" t="s">
        <v>1</v>
      </c>
      <c r="F566" s="231" t="s">
        <v>692</v>
      </c>
      <c r="G566" s="229"/>
      <c r="H566" s="232">
        <v>928.89</v>
      </c>
      <c r="I566" s="233"/>
      <c r="J566" s="229"/>
      <c r="K566" s="229"/>
      <c r="L566" s="234"/>
      <c r="M566" s="235"/>
      <c r="N566" s="236"/>
      <c r="O566" s="236"/>
      <c r="P566" s="236"/>
      <c r="Q566" s="236"/>
      <c r="R566" s="236"/>
      <c r="S566" s="236"/>
      <c r="T566" s="237"/>
      <c r="AT566" s="238" t="s">
        <v>164</v>
      </c>
      <c r="AU566" s="238" t="s">
        <v>89</v>
      </c>
      <c r="AV566" s="14" t="s">
        <v>89</v>
      </c>
      <c r="AW566" s="14" t="s">
        <v>34</v>
      </c>
      <c r="AX566" s="14" t="s">
        <v>87</v>
      </c>
      <c r="AY566" s="238" t="s">
        <v>154</v>
      </c>
    </row>
    <row r="567" spans="1:65" s="2" customFormat="1" ht="36" customHeight="1">
      <c r="A567" s="35"/>
      <c r="B567" s="36"/>
      <c r="C567" s="204" t="s">
        <v>693</v>
      </c>
      <c r="D567" s="204" t="s">
        <v>157</v>
      </c>
      <c r="E567" s="205" t="s">
        <v>694</v>
      </c>
      <c r="F567" s="206" t="s">
        <v>695</v>
      </c>
      <c r="G567" s="207" t="s">
        <v>186</v>
      </c>
      <c r="H567" s="208">
        <v>70.941999999999993</v>
      </c>
      <c r="I567" s="209"/>
      <c r="J567" s="210">
        <f>ROUND(I567*H567,2)</f>
        <v>0</v>
      </c>
      <c r="K567" s="206" t="s">
        <v>161</v>
      </c>
      <c r="L567" s="40"/>
      <c r="M567" s="211" t="s">
        <v>1</v>
      </c>
      <c r="N567" s="212" t="s">
        <v>44</v>
      </c>
      <c r="O567" s="72"/>
      <c r="P567" s="213">
        <f>O567*H567</f>
        <v>0</v>
      </c>
      <c r="Q567" s="213">
        <v>0</v>
      </c>
      <c r="R567" s="213">
        <f>Q567*H567</f>
        <v>0</v>
      </c>
      <c r="S567" s="213">
        <v>0</v>
      </c>
      <c r="T567" s="214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15" t="s">
        <v>162</v>
      </c>
      <c r="AT567" s="215" t="s">
        <v>157</v>
      </c>
      <c r="AU567" s="215" t="s">
        <v>89</v>
      </c>
      <c r="AY567" s="18" t="s">
        <v>154</v>
      </c>
      <c r="BE567" s="216">
        <f>IF(N567="základní",J567,0)</f>
        <v>0</v>
      </c>
      <c r="BF567" s="216">
        <f>IF(N567="snížená",J567,0)</f>
        <v>0</v>
      </c>
      <c r="BG567" s="216">
        <f>IF(N567="zákl. přenesená",J567,0)</f>
        <v>0</v>
      </c>
      <c r="BH567" s="216">
        <f>IF(N567="sníž. přenesená",J567,0)</f>
        <v>0</v>
      </c>
      <c r="BI567" s="216">
        <f>IF(N567="nulová",J567,0)</f>
        <v>0</v>
      </c>
      <c r="BJ567" s="18" t="s">
        <v>87</v>
      </c>
      <c r="BK567" s="216">
        <f>ROUND(I567*H567,2)</f>
        <v>0</v>
      </c>
      <c r="BL567" s="18" t="s">
        <v>162</v>
      </c>
      <c r="BM567" s="215" t="s">
        <v>696</v>
      </c>
    </row>
    <row r="568" spans="1:65" s="2" customFormat="1" ht="36" customHeight="1">
      <c r="A568" s="35"/>
      <c r="B568" s="36"/>
      <c r="C568" s="204" t="s">
        <v>697</v>
      </c>
      <c r="D568" s="204" t="s">
        <v>157</v>
      </c>
      <c r="E568" s="205" t="s">
        <v>698</v>
      </c>
      <c r="F568" s="206" t="s">
        <v>699</v>
      </c>
      <c r="G568" s="207" t="s">
        <v>186</v>
      </c>
      <c r="H568" s="208">
        <v>32.268000000000001</v>
      </c>
      <c r="I568" s="209"/>
      <c r="J568" s="210">
        <f>ROUND(I568*H568,2)</f>
        <v>0</v>
      </c>
      <c r="K568" s="206" t="s">
        <v>161</v>
      </c>
      <c r="L568" s="40"/>
      <c r="M568" s="211" t="s">
        <v>1</v>
      </c>
      <c r="N568" s="212" t="s">
        <v>44</v>
      </c>
      <c r="O568" s="72"/>
      <c r="P568" s="213">
        <f>O568*H568</f>
        <v>0</v>
      </c>
      <c r="Q568" s="213">
        <v>0</v>
      </c>
      <c r="R568" s="213">
        <f>Q568*H568</f>
        <v>0</v>
      </c>
      <c r="S568" s="213">
        <v>0</v>
      </c>
      <c r="T568" s="214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15" t="s">
        <v>162</v>
      </c>
      <c r="AT568" s="215" t="s">
        <v>157</v>
      </c>
      <c r="AU568" s="215" t="s">
        <v>89</v>
      </c>
      <c r="AY568" s="18" t="s">
        <v>154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8" t="s">
        <v>87</v>
      </c>
      <c r="BK568" s="216">
        <f>ROUND(I568*H568,2)</f>
        <v>0</v>
      </c>
      <c r="BL568" s="18" t="s">
        <v>162</v>
      </c>
      <c r="BM568" s="215" t="s">
        <v>700</v>
      </c>
    </row>
    <row r="569" spans="1:65" s="14" customFormat="1" ht="11.25">
      <c r="B569" s="228"/>
      <c r="C569" s="229"/>
      <c r="D569" s="219" t="s">
        <v>164</v>
      </c>
      <c r="E569" s="230" t="s">
        <v>1</v>
      </c>
      <c r="F569" s="231" t="s">
        <v>701</v>
      </c>
      <c r="G569" s="229"/>
      <c r="H569" s="232">
        <v>32.268000000000001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AT569" s="238" t="s">
        <v>164</v>
      </c>
      <c r="AU569" s="238" t="s">
        <v>89</v>
      </c>
      <c r="AV569" s="14" t="s">
        <v>89</v>
      </c>
      <c r="AW569" s="14" t="s">
        <v>34</v>
      </c>
      <c r="AX569" s="14" t="s">
        <v>87</v>
      </c>
      <c r="AY569" s="238" t="s">
        <v>154</v>
      </c>
    </row>
    <row r="570" spans="1:65" s="12" customFormat="1" ht="22.9" customHeight="1">
      <c r="B570" s="188"/>
      <c r="C570" s="189"/>
      <c r="D570" s="190" t="s">
        <v>78</v>
      </c>
      <c r="E570" s="202" t="s">
        <v>702</v>
      </c>
      <c r="F570" s="202" t="s">
        <v>703</v>
      </c>
      <c r="G570" s="189"/>
      <c r="H570" s="189"/>
      <c r="I570" s="192"/>
      <c r="J570" s="203">
        <f>BK570</f>
        <v>0</v>
      </c>
      <c r="K570" s="189"/>
      <c r="L570" s="194"/>
      <c r="M570" s="195"/>
      <c r="N570" s="196"/>
      <c r="O570" s="196"/>
      <c r="P570" s="197">
        <f>P571</f>
        <v>0</v>
      </c>
      <c r="Q570" s="196"/>
      <c r="R570" s="197">
        <f>R571</f>
        <v>0</v>
      </c>
      <c r="S570" s="196"/>
      <c r="T570" s="198">
        <f>T571</f>
        <v>0</v>
      </c>
      <c r="AR570" s="199" t="s">
        <v>87</v>
      </c>
      <c r="AT570" s="200" t="s">
        <v>78</v>
      </c>
      <c r="AU570" s="200" t="s">
        <v>87</v>
      </c>
      <c r="AY570" s="199" t="s">
        <v>154</v>
      </c>
      <c r="BK570" s="201">
        <f>BK571</f>
        <v>0</v>
      </c>
    </row>
    <row r="571" spans="1:65" s="2" customFormat="1" ht="72" customHeight="1">
      <c r="A571" s="35"/>
      <c r="B571" s="36"/>
      <c r="C571" s="204" t="s">
        <v>704</v>
      </c>
      <c r="D571" s="204" t="s">
        <v>157</v>
      </c>
      <c r="E571" s="205" t="s">
        <v>705</v>
      </c>
      <c r="F571" s="206" t="s">
        <v>706</v>
      </c>
      <c r="G571" s="207" t="s">
        <v>186</v>
      </c>
      <c r="H571" s="208">
        <v>100.23699999999999</v>
      </c>
      <c r="I571" s="209"/>
      <c r="J571" s="210">
        <f>ROUND(I571*H571,2)</f>
        <v>0</v>
      </c>
      <c r="K571" s="206" t="s">
        <v>161</v>
      </c>
      <c r="L571" s="40"/>
      <c r="M571" s="211" t="s">
        <v>1</v>
      </c>
      <c r="N571" s="212" t="s">
        <v>44</v>
      </c>
      <c r="O571" s="72"/>
      <c r="P571" s="213">
        <f>O571*H571</f>
        <v>0</v>
      </c>
      <c r="Q571" s="213">
        <v>0</v>
      </c>
      <c r="R571" s="213">
        <f>Q571*H571</f>
        <v>0</v>
      </c>
      <c r="S571" s="213">
        <v>0</v>
      </c>
      <c r="T571" s="214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15" t="s">
        <v>162</v>
      </c>
      <c r="AT571" s="215" t="s">
        <v>157</v>
      </c>
      <c r="AU571" s="215" t="s">
        <v>89</v>
      </c>
      <c r="AY571" s="18" t="s">
        <v>154</v>
      </c>
      <c r="BE571" s="216">
        <f>IF(N571="základní",J571,0)</f>
        <v>0</v>
      </c>
      <c r="BF571" s="216">
        <f>IF(N571="snížená",J571,0)</f>
        <v>0</v>
      </c>
      <c r="BG571" s="216">
        <f>IF(N571="zákl. přenesená",J571,0)</f>
        <v>0</v>
      </c>
      <c r="BH571" s="216">
        <f>IF(N571="sníž. přenesená",J571,0)</f>
        <v>0</v>
      </c>
      <c r="BI571" s="216">
        <f>IF(N571="nulová",J571,0)</f>
        <v>0</v>
      </c>
      <c r="BJ571" s="18" t="s">
        <v>87</v>
      </c>
      <c r="BK571" s="216">
        <f>ROUND(I571*H571,2)</f>
        <v>0</v>
      </c>
      <c r="BL571" s="18" t="s">
        <v>162</v>
      </c>
      <c r="BM571" s="215" t="s">
        <v>707</v>
      </c>
    </row>
    <row r="572" spans="1:65" s="12" customFormat="1" ht="25.9" customHeight="1">
      <c r="B572" s="188"/>
      <c r="C572" s="189"/>
      <c r="D572" s="190" t="s">
        <v>78</v>
      </c>
      <c r="E572" s="191" t="s">
        <v>708</v>
      </c>
      <c r="F572" s="191" t="s">
        <v>709</v>
      </c>
      <c r="G572" s="189"/>
      <c r="H572" s="189"/>
      <c r="I572" s="192"/>
      <c r="J572" s="193">
        <f>BK572</f>
        <v>0</v>
      </c>
      <c r="K572" s="189"/>
      <c r="L572" s="194"/>
      <c r="M572" s="195"/>
      <c r="N572" s="196"/>
      <c r="O572" s="196"/>
      <c r="P572" s="197">
        <f>P573+P737+P760+P772+P822+P908+P986+P1046+P1054+P1130+P1177+P1202+P1221+P1226</f>
        <v>0</v>
      </c>
      <c r="Q572" s="196"/>
      <c r="R572" s="197">
        <f>R573+R737+R760+R772+R822+R908+R986+R1046+R1054+R1130+R1177+R1202+R1221+R1226</f>
        <v>20.864832000000003</v>
      </c>
      <c r="S572" s="196"/>
      <c r="T572" s="198">
        <f>T573+T737+T760+T772+T822+T908+T986+T1046+T1054+T1130+T1177+T1202+T1221+T1226</f>
        <v>27.655724499999998</v>
      </c>
      <c r="AR572" s="199" t="s">
        <v>89</v>
      </c>
      <c r="AT572" s="200" t="s">
        <v>78</v>
      </c>
      <c r="AU572" s="200" t="s">
        <v>79</v>
      </c>
      <c r="AY572" s="199" t="s">
        <v>154</v>
      </c>
      <c r="BK572" s="201">
        <f>BK573+BK737+BK760+BK772+BK822+BK908+BK986+BK1046+BK1054+BK1130+BK1177+BK1202+BK1221+BK1226</f>
        <v>0</v>
      </c>
    </row>
    <row r="573" spans="1:65" s="12" customFormat="1" ht="22.9" customHeight="1">
      <c r="B573" s="188"/>
      <c r="C573" s="189"/>
      <c r="D573" s="190" t="s">
        <v>78</v>
      </c>
      <c r="E573" s="202" t="s">
        <v>710</v>
      </c>
      <c r="F573" s="202" t="s">
        <v>711</v>
      </c>
      <c r="G573" s="189"/>
      <c r="H573" s="189"/>
      <c r="I573" s="192"/>
      <c r="J573" s="203">
        <f>BK573</f>
        <v>0</v>
      </c>
      <c r="K573" s="189"/>
      <c r="L573" s="194"/>
      <c r="M573" s="195"/>
      <c r="N573" s="196"/>
      <c r="O573" s="196"/>
      <c r="P573" s="197">
        <f>SUM(P574:P736)</f>
        <v>0</v>
      </c>
      <c r="Q573" s="196"/>
      <c r="R573" s="197">
        <f>SUM(R574:R736)</f>
        <v>0.63555000000000006</v>
      </c>
      <c r="S573" s="196"/>
      <c r="T573" s="198">
        <f>SUM(T574:T736)</f>
        <v>27.346324499999998</v>
      </c>
      <c r="AR573" s="199" t="s">
        <v>87</v>
      </c>
      <c r="AT573" s="200" t="s">
        <v>78</v>
      </c>
      <c r="AU573" s="200" t="s">
        <v>87</v>
      </c>
      <c r="AY573" s="199" t="s">
        <v>154</v>
      </c>
      <c r="BK573" s="201">
        <f>SUM(BK574:BK736)</f>
        <v>0</v>
      </c>
    </row>
    <row r="574" spans="1:65" s="2" customFormat="1" ht="24" customHeight="1">
      <c r="A574" s="35"/>
      <c r="B574" s="36"/>
      <c r="C574" s="204" t="s">
        <v>712</v>
      </c>
      <c r="D574" s="204" t="s">
        <v>157</v>
      </c>
      <c r="E574" s="205" t="s">
        <v>713</v>
      </c>
      <c r="F574" s="206" t="s">
        <v>714</v>
      </c>
      <c r="G574" s="207" t="s">
        <v>441</v>
      </c>
      <c r="H574" s="208">
        <v>2</v>
      </c>
      <c r="I574" s="209"/>
      <c r="J574" s="210">
        <f>ROUND(I574*H574,2)</f>
        <v>0</v>
      </c>
      <c r="K574" s="206" t="s">
        <v>161</v>
      </c>
      <c r="L574" s="40"/>
      <c r="M574" s="211" t="s">
        <v>1</v>
      </c>
      <c r="N574" s="212" t="s">
        <v>44</v>
      </c>
      <c r="O574" s="72"/>
      <c r="P574" s="213">
        <f>O574*H574</f>
        <v>0</v>
      </c>
      <c r="Q574" s="213">
        <v>0</v>
      </c>
      <c r="R574" s="213">
        <f>Q574*H574</f>
        <v>0</v>
      </c>
      <c r="S574" s="213">
        <v>5.0000000000000001E-3</v>
      </c>
      <c r="T574" s="214">
        <f>S574*H574</f>
        <v>0.01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15" t="s">
        <v>162</v>
      </c>
      <c r="AT574" s="215" t="s">
        <v>157</v>
      </c>
      <c r="AU574" s="215" t="s">
        <v>89</v>
      </c>
      <c r="AY574" s="18" t="s">
        <v>154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18" t="s">
        <v>87</v>
      </c>
      <c r="BK574" s="216">
        <f>ROUND(I574*H574,2)</f>
        <v>0</v>
      </c>
      <c r="BL574" s="18" t="s">
        <v>162</v>
      </c>
      <c r="BM574" s="215" t="s">
        <v>715</v>
      </c>
    </row>
    <row r="575" spans="1:65" s="13" customFormat="1" ht="11.25">
      <c r="B575" s="217"/>
      <c r="C575" s="218"/>
      <c r="D575" s="219" t="s">
        <v>164</v>
      </c>
      <c r="E575" s="220" t="s">
        <v>1</v>
      </c>
      <c r="F575" s="221" t="s">
        <v>716</v>
      </c>
      <c r="G575" s="218"/>
      <c r="H575" s="220" t="s">
        <v>1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164</v>
      </c>
      <c r="AU575" s="227" t="s">
        <v>89</v>
      </c>
      <c r="AV575" s="13" t="s">
        <v>87</v>
      </c>
      <c r="AW575" s="13" t="s">
        <v>34</v>
      </c>
      <c r="AX575" s="13" t="s">
        <v>79</v>
      </c>
      <c r="AY575" s="227" t="s">
        <v>154</v>
      </c>
    </row>
    <row r="576" spans="1:65" s="14" customFormat="1" ht="11.25">
      <c r="B576" s="228"/>
      <c r="C576" s="229"/>
      <c r="D576" s="219" t="s">
        <v>164</v>
      </c>
      <c r="E576" s="230" t="s">
        <v>1</v>
      </c>
      <c r="F576" s="231" t="s">
        <v>89</v>
      </c>
      <c r="G576" s="229"/>
      <c r="H576" s="232">
        <v>2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164</v>
      </c>
      <c r="AU576" s="238" t="s">
        <v>89</v>
      </c>
      <c r="AV576" s="14" t="s">
        <v>89</v>
      </c>
      <c r="AW576" s="14" t="s">
        <v>34</v>
      </c>
      <c r="AX576" s="14" t="s">
        <v>87</v>
      </c>
      <c r="AY576" s="238" t="s">
        <v>154</v>
      </c>
    </row>
    <row r="577" spans="1:65" s="2" customFormat="1" ht="24" customHeight="1">
      <c r="A577" s="35"/>
      <c r="B577" s="36"/>
      <c r="C577" s="204" t="s">
        <v>717</v>
      </c>
      <c r="D577" s="204" t="s">
        <v>157</v>
      </c>
      <c r="E577" s="205" t="s">
        <v>718</v>
      </c>
      <c r="F577" s="206" t="s">
        <v>719</v>
      </c>
      <c r="G577" s="207" t="s">
        <v>441</v>
      </c>
      <c r="H577" s="208">
        <v>4</v>
      </c>
      <c r="I577" s="209"/>
      <c r="J577" s="210">
        <f>ROUND(I577*H577,2)</f>
        <v>0</v>
      </c>
      <c r="K577" s="206" t="s">
        <v>161</v>
      </c>
      <c r="L577" s="40"/>
      <c r="M577" s="211" t="s">
        <v>1</v>
      </c>
      <c r="N577" s="212" t="s">
        <v>44</v>
      </c>
      <c r="O577" s="72"/>
      <c r="P577" s="213">
        <f>O577*H577</f>
        <v>0</v>
      </c>
      <c r="Q577" s="213">
        <v>0</v>
      </c>
      <c r="R577" s="213">
        <f>Q577*H577</f>
        <v>0</v>
      </c>
      <c r="S577" s="213">
        <v>6.0000000000000001E-3</v>
      </c>
      <c r="T577" s="214">
        <f>S577*H577</f>
        <v>2.4E-2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15" t="s">
        <v>162</v>
      </c>
      <c r="AT577" s="215" t="s">
        <v>157</v>
      </c>
      <c r="AU577" s="215" t="s">
        <v>89</v>
      </c>
      <c r="AY577" s="18" t="s">
        <v>154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8" t="s">
        <v>87</v>
      </c>
      <c r="BK577" s="216">
        <f>ROUND(I577*H577,2)</f>
        <v>0</v>
      </c>
      <c r="BL577" s="18" t="s">
        <v>162</v>
      </c>
      <c r="BM577" s="215" t="s">
        <v>720</v>
      </c>
    </row>
    <row r="578" spans="1:65" s="13" customFormat="1" ht="11.25">
      <c r="B578" s="217"/>
      <c r="C578" s="218"/>
      <c r="D578" s="219" t="s">
        <v>164</v>
      </c>
      <c r="E578" s="220" t="s">
        <v>1</v>
      </c>
      <c r="F578" s="221" t="s">
        <v>721</v>
      </c>
      <c r="G578" s="218"/>
      <c r="H578" s="220" t="s">
        <v>1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164</v>
      </c>
      <c r="AU578" s="227" t="s">
        <v>89</v>
      </c>
      <c r="AV578" s="13" t="s">
        <v>87</v>
      </c>
      <c r="AW578" s="13" t="s">
        <v>34</v>
      </c>
      <c r="AX578" s="13" t="s">
        <v>79</v>
      </c>
      <c r="AY578" s="227" t="s">
        <v>154</v>
      </c>
    </row>
    <row r="579" spans="1:65" s="14" customFormat="1" ht="11.25">
      <c r="B579" s="228"/>
      <c r="C579" s="229"/>
      <c r="D579" s="219" t="s">
        <v>164</v>
      </c>
      <c r="E579" s="230" t="s">
        <v>1</v>
      </c>
      <c r="F579" s="231" t="s">
        <v>87</v>
      </c>
      <c r="G579" s="229"/>
      <c r="H579" s="232">
        <v>1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164</v>
      </c>
      <c r="AU579" s="238" t="s">
        <v>89</v>
      </c>
      <c r="AV579" s="14" t="s">
        <v>89</v>
      </c>
      <c r="AW579" s="14" t="s">
        <v>34</v>
      </c>
      <c r="AX579" s="14" t="s">
        <v>79</v>
      </c>
      <c r="AY579" s="238" t="s">
        <v>154</v>
      </c>
    </row>
    <row r="580" spans="1:65" s="13" customFormat="1" ht="11.25">
      <c r="B580" s="217"/>
      <c r="C580" s="218"/>
      <c r="D580" s="219" t="s">
        <v>164</v>
      </c>
      <c r="E580" s="220" t="s">
        <v>1</v>
      </c>
      <c r="F580" s="221" t="s">
        <v>722</v>
      </c>
      <c r="G580" s="218"/>
      <c r="H580" s="220" t="s">
        <v>1</v>
      </c>
      <c r="I580" s="222"/>
      <c r="J580" s="218"/>
      <c r="K580" s="218"/>
      <c r="L580" s="223"/>
      <c r="M580" s="224"/>
      <c r="N580" s="225"/>
      <c r="O580" s="225"/>
      <c r="P580" s="225"/>
      <c r="Q580" s="225"/>
      <c r="R580" s="225"/>
      <c r="S580" s="225"/>
      <c r="T580" s="226"/>
      <c r="AT580" s="227" t="s">
        <v>164</v>
      </c>
      <c r="AU580" s="227" t="s">
        <v>89</v>
      </c>
      <c r="AV580" s="13" t="s">
        <v>87</v>
      </c>
      <c r="AW580" s="13" t="s">
        <v>34</v>
      </c>
      <c r="AX580" s="13" t="s">
        <v>79</v>
      </c>
      <c r="AY580" s="227" t="s">
        <v>154</v>
      </c>
    </row>
    <row r="581" spans="1:65" s="14" customFormat="1" ht="11.25">
      <c r="B581" s="228"/>
      <c r="C581" s="229"/>
      <c r="D581" s="219" t="s">
        <v>164</v>
      </c>
      <c r="E581" s="230" t="s">
        <v>1</v>
      </c>
      <c r="F581" s="231" t="s">
        <v>155</v>
      </c>
      <c r="G581" s="229"/>
      <c r="H581" s="232">
        <v>3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AT581" s="238" t="s">
        <v>164</v>
      </c>
      <c r="AU581" s="238" t="s">
        <v>89</v>
      </c>
      <c r="AV581" s="14" t="s">
        <v>89</v>
      </c>
      <c r="AW581" s="14" t="s">
        <v>34</v>
      </c>
      <c r="AX581" s="14" t="s">
        <v>79</v>
      </c>
      <c r="AY581" s="238" t="s">
        <v>154</v>
      </c>
    </row>
    <row r="582" spans="1:65" s="15" customFormat="1" ht="11.25">
      <c r="B582" s="239"/>
      <c r="C582" s="240"/>
      <c r="D582" s="219" t="s">
        <v>164</v>
      </c>
      <c r="E582" s="241" t="s">
        <v>1</v>
      </c>
      <c r="F582" s="242" t="s">
        <v>172</v>
      </c>
      <c r="G582" s="240"/>
      <c r="H582" s="243">
        <v>4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AT582" s="249" t="s">
        <v>164</v>
      </c>
      <c r="AU582" s="249" t="s">
        <v>89</v>
      </c>
      <c r="AV582" s="15" t="s">
        <v>162</v>
      </c>
      <c r="AW582" s="15" t="s">
        <v>34</v>
      </c>
      <c r="AX582" s="15" t="s">
        <v>87</v>
      </c>
      <c r="AY582" s="249" t="s">
        <v>154</v>
      </c>
    </row>
    <row r="583" spans="1:65" s="2" customFormat="1" ht="16.5" customHeight="1">
      <c r="A583" s="35"/>
      <c r="B583" s="36"/>
      <c r="C583" s="204" t="s">
        <v>723</v>
      </c>
      <c r="D583" s="204" t="s">
        <v>157</v>
      </c>
      <c r="E583" s="205" t="s">
        <v>724</v>
      </c>
      <c r="F583" s="206" t="s">
        <v>725</v>
      </c>
      <c r="G583" s="207" t="s">
        <v>179</v>
      </c>
      <c r="H583" s="208">
        <v>3.5</v>
      </c>
      <c r="I583" s="209"/>
      <c r="J583" s="210">
        <f>ROUND(I583*H583,2)</f>
        <v>0</v>
      </c>
      <c r="K583" s="206" t="s">
        <v>161</v>
      </c>
      <c r="L583" s="40"/>
      <c r="M583" s="211" t="s">
        <v>1</v>
      </c>
      <c r="N583" s="212" t="s">
        <v>44</v>
      </c>
      <c r="O583" s="72"/>
      <c r="P583" s="213">
        <f>O583*H583</f>
        <v>0</v>
      </c>
      <c r="Q583" s="213">
        <v>0</v>
      </c>
      <c r="R583" s="213">
        <f>Q583*H583</f>
        <v>0</v>
      </c>
      <c r="S583" s="213">
        <v>1.098E-2</v>
      </c>
      <c r="T583" s="214">
        <f>S583*H583</f>
        <v>3.8429999999999999E-2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15" t="s">
        <v>162</v>
      </c>
      <c r="AT583" s="215" t="s">
        <v>157</v>
      </c>
      <c r="AU583" s="215" t="s">
        <v>89</v>
      </c>
      <c r="AY583" s="18" t="s">
        <v>154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18" t="s">
        <v>87</v>
      </c>
      <c r="BK583" s="216">
        <f>ROUND(I583*H583,2)</f>
        <v>0</v>
      </c>
      <c r="BL583" s="18" t="s">
        <v>162</v>
      </c>
      <c r="BM583" s="215" t="s">
        <v>726</v>
      </c>
    </row>
    <row r="584" spans="1:65" s="13" customFormat="1" ht="11.25">
      <c r="B584" s="217"/>
      <c r="C584" s="218"/>
      <c r="D584" s="219" t="s">
        <v>164</v>
      </c>
      <c r="E584" s="220" t="s">
        <v>1</v>
      </c>
      <c r="F584" s="221" t="s">
        <v>727</v>
      </c>
      <c r="G584" s="218"/>
      <c r="H584" s="220" t="s">
        <v>1</v>
      </c>
      <c r="I584" s="222"/>
      <c r="J584" s="218"/>
      <c r="K584" s="218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164</v>
      </c>
      <c r="AU584" s="227" t="s">
        <v>89</v>
      </c>
      <c r="AV584" s="13" t="s">
        <v>87</v>
      </c>
      <c r="AW584" s="13" t="s">
        <v>34</v>
      </c>
      <c r="AX584" s="13" t="s">
        <v>79</v>
      </c>
      <c r="AY584" s="227" t="s">
        <v>154</v>
      </c>
    </row>
    <row r="585" spans="1:65" s="14" customFormat="1" ht="11.25">
      <c r="B585" s="228"/>
      <c r="C585" s="229"/>
      <c r="D585" s="219" t="s">
        <v>164</v>
      </c>
      <c r="E585" s="230" t="s">
        <v>1</v>
      </c>
      <c r="F585" s="231" t="s">
        <v>728</v>
      </c>
      <c r="G585" s="229"/>
      <c r="H585" s="232">
        <v>3.5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164</v>
      </c>
      <c r="AU585" s="238" t="s">
        <v>89</v>
      </c>
      <c r="AV585" s="14" t="s">
        <v>89</v>
      </c>
      <c r="AW585" s="14" t="s">
        <v>34</v>
      </c>
      <c r="AX585" s="14" t="s">
        <v>87</v>
      </c>
      <c r="AY585" s="238" t="s">
        <v>154</v>
      </c>
    </row>
    <row r="586" spans="1:65" s="2" customFormat="1" ht="48" customHeight="1">
      <c r="A586" s="35"/>
      <c r="B586" s="36"/>
      <c r="C586" s="204" t="s">
        <v>729</v>
      </c>
      <c r="D586" s="204" t="s">
        <v>157</v>
      </c>
      <c r="E586" s="205" t="s">
        <v>730</v>
      </c>
      <c r="F586" s="206" t="s">
        <v>731</v>
      </c>
      <c r="G586" s="207" t="s">
        <v>441</v>
      </c>
      <c r="H586" s="208">
        <v>32</v>
      </c>
      <c r="I586" s="209"/>
      <c r="J586" s="210">
        <f>ROUND(I586*H586,2)</f>
        <v>0</v>
      </c>
      <c r="K586" s="206" t="s">
        <v>161</v>
      </c>
      <c r="L586" s="40"/>
      <c r="M586" s="211" t="s">
        <v>1</v>
      </c>
      <c r="N586" s="212" t="s">
        <v>44</v>
      </c>
      <c r="O586" s="72"/>
      <c r="P586" s="213">
        <f>O586*H586</f>
        <v>0</v>
      </c>
      <c r="Q586" s="213">
        <v>0</v>
      </c>
      <c r="R586" s="213">
        <f>Q586*H586</f>
        <v>0</v>
      </c>
      <c r="S586" s="213">
        <v>2.4E-2</v>
      </c>
      <c r="T586" s="214">
        <f>S586*H586</f>
        <v>0.76800000000000002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15" t="s">
        <v>162</v>
      </c>
      <c r="AT586" s="215" t="s">
        <v>157</v>
      </c>
      <c r="AU586" s="215" t="s">
        <v>89</v>
      </c>
      <c r="AY586" s="18" t="s">
        <v>154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18" t="s">
        <v>87</v>
      </c>
      <c r="BK586" s="216">
        <f>ROUND(I586*H586,2)</f>
        <v>0</v>
      </c>
      <c r="BL586" s="18" t="s">
        <v>162</v>
      </c>
      <c r="BM586" s="215" t="s">
        <v>732</v>
      </c>
    </row>
    <row r="587" spans="1:65" s="2" customFormat="1" ht="24" customHeight="1">
      <c r="A587" s="35"/>
      <c r="B587" s="36"/>
      <c r="C587" s="204" t="s">
        <v>733</v>
      </c>
      <c r="D587" s="204" t="s">
        <v>157</v>
      </c>
      <c r="E587" s="205" t="s">
        <v>734</v>
      </c>
      <c r="F587" s="206" t="s">
        <v>735</v>
      </c>
      <c r="G587" s="207" t="s">
        <v>179</v>
      </c>
      <c r="H587" s="208">
        <v>125</v>
      </c>
      <c r="I587" s="209"/>
      <c r="J587" s="210">
        <f>ROUND(I587*H587,2)</f>
        <v>0</v>
      </c>
      <c r="K587" s="206" t="s">
        <v>161</v>
      </c>
      <c r="L587" s="40"/>
      <c r="M587" s="211" t="s">
        <v>1</v>
      </c>
      <c r="N587" s="212" t="s">
        <v>44</v>
      </c>
      <c r="O587" s="72"/>
      <c r="P587" s="213">
        <f>O587*H587</f>
        <v>0</v>
      </c>
      <c r="Q587" s="213">
        <v>0</v>
      </c>
      <c r="R587" s="213">
        <f>Q587*H587</f>
        <v>0</v>
      </c>
      <c r="S587" s="213">
        <v>8.3169999999999994E-2</v>
      </c>
      <c r="T587" s="214">
        <f>S587*H587</f>
        <v>10.396249999999998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15" t="s">
        <v>162</v>
      </c>
      <c r="AT587" s="215" t="s">
        <v>157</v>
      </c>
      <c r="AU587" s="215" t="s">
        <v>89</v>
      </c>
      <c r="AY587" s="18" t="s">
        <v>154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8" t="s">
        <v>87</v>
      </c>
      <c r="BK587" s="216">
        <f>ROUND(I587*H587,2)</f>
        <v>0</v>
      </c>
      <c r="BL587" s="18" t="s">
        <v>162</v>
      </c>
      <c r="BM587" s="215" t="s">
        <v>736</v>
      </c>
    </row>
    <row r="588" spans="1:65" s="13" customFormat="1" ht="11.25">
      <c r="B588" s="217"/>
      <c r="C588" s="218"/>
      <c r="D588" s="219" t="s">
        <v>164</v>
      </c>
      <c r="E588" s="220" t="s">
        <v>1</v>
      </c>
      <c r="F588" s="221" t="s">
        <v>165</v>
      </c>
      <c r="G588" s="218"/>
      <c r="H588" s="220" t="s">
        <v>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164</v>
      </c>
      <c r="AU588" s="227" t="s">
        <v>89</v>
      </c>
      <c r="AV588" s="13" t="s">
        <v>87</v>
      </c>
      <c r="AW588" s="13" t="s">
        <v>34</v>
      </c>
      <c r="AX588" s="13" t="s">
        <v>79</v>
      </c>
      <c r="AY588" s="227" t="s">
        <v>154</v>
      </c>
    </row>
    <row r="589" spans="1:65" s="14" customFormat="1" ht="11.25">
      <c r="B589" s="228"/>
      <c r="C589" s="229"/>
      <c r="D589" s="219" t="s">
        <v>164</v>
      </c>
      <c r="E589" s="230" t="s">
        <v>1</v>
      </c>
      <c r="F589" s="231" t="s">
        <v>737</v>
      </c>
      <c r="G589" s="229"/>
      <c r="H589" s="232">
        <v>46.274999999999999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164</v>
      </c>
      <c r="AU589" s="238" t="s">
        <v>89</v>
      </c>
      <c r="AV589" s="14" t="s">
        <v>89</v>
      </c>
      <c r="AW589" s="14" t="s">
        <v>34</v>
      </c>
      <c r="AX589" s="14" t="s">
        <v>79</v>
      </c>
      <c r="AY589" s="238" t="s">
        <v>154</v>
      </c>
    </row>
    <row r="590" spans="1:65" s="14" customFormat="1" ht="11.25">
      <c r="B590" s="228"/>
      <c r="C590" s="229"/>
      <c r="D590" s="219" t="s">
        <v>164</v>
      </c>
      <c r="E590" s="230" t="s">
        <v>1</v>
      </c>
      <c r="F590" s="231" t="s">
        <v>738</v>
      </c>
      <c r="G590" s="229"/>
      <c r="H590" s="232">
        <v>5.61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AT590" s="238" t="s">
        <v>164</v>
      </c>
      <c r="AU590" s="238" t="s">
        <v>89</v>
      </c>
      <c r="AV590" s="14" t="s">
        <v>89</v>
      </c>
      <c r="AW590" s="14" t="s">
        <v>34</v>
      </c>
      <c r="AX590" s="14" t="s">
        <v>79</v>
      </c>
      <c r="AY590" s="238" t="s">
        <v>154</v>
      </c>
    </row>
    <row r="591" spans="1:65" s="14" customFormat="1" ht="11.25">
      <c r="B591" s="228"/>
      <c r="C591" s="229"/>
      <c r="D591" s="219" t="s">
        <v>164</v>
      </c>
      <c r="E591" s="230" t="s">
        <v>1</v>
      </c>
      <c r="F591" s="231" t="s">
        <v>739</v>
      </c>
      <c r="G591" s="229"/>
      <c r="H591" s="232">
        <v>6.1680000000000001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AT591" s="238" t="s">
        <v>164</v>
      </c>
      <c r="AU591" s="238" t="s">
        <v>89</v>
      </c>
      <c r="AV591" s="14" t="s">
        <v>89</v>
      </c>
      <c r="AW591" s="14" t="s">
        <v>34</v>
      </c>
      <c r="AX591" s="14" t="s">
        <v>79</v>
      </c>
      <c r="AY591" s="238" t="s">
        <v>154</v>
      </c>
    </row>
    <row r="592" spans="1:65" s="14" customFormat="1" ht="11.25">
      <c r="B592" s="228"/>
      <c r="C592" s="229"/>
      <c r="D592" s="219" t="s">
        <v>164</v>
      </c>
      <c r="E592" s="230" t="s">
        <v>1</v>
      </c>
      <c r="F592" s="231" t="s">
        <v>740</v>
      </c>
      <c r="G592" s="229"/>
      <c r="H592" s="232">
        <v>40.207999999999998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164</v>
      </c>
      <c r="AU592" s="238" t="s">
        <v>89</v>
      </c>
      <c r="AV592" s="14" t="s">
        <v>89</v>
      </c>
      <c r="AW592" s="14" t="s">
        <v>34</v>
      </c>
      <c r="AX592" s="14" t="s">
        <v>79</v>
      </c>
      <c r="AY592" s="238" t="s">
        <v>154</v>
      </c>
    </row>
    <row r="593" spans="1:65" s="14" customFormat="1" ht="11.25">
      <c r="B593" s="228"/>
      <c r="C593" s="229"/>
      <c r="D593" s="219" t="s">
        <v>164</v>
      </c>
      <c r="E593" s="230" t="s">
        <v>1</v>
      </c>
      <c r="F593" s="231" t="s">
        <v>741</v>
      </c>
      <c r="G593" s="229"/>
      <c r="H593" s="232">
        <v>10.255000000000001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164</v>
      </c>
      <c r="AU593" s="238" t="s">
        <v>89</v>
      </c>
      <c r="AV593" s="14" t="s">
        <v>89</v>
      </c>
      <c r="AW593" s="14" t="s">
        <v>34</v>
      </c>
      <c r="AX593" s="14" t="s">
        <v>79</v>
      </c>
      <c r="AY593" s="238" t="s">
        <v>154</v>
      </c>
    </row>
    <row r="594" spans="1:65" s="14" customFormat="1" ht="11.25">
      <c r="B594" s="228"/>
      <c r="C594" s="229"/>
      <c r="D594" s="219" t="s">
        <v>164</v>
      </c>
      <c r="E594" s="230" t="s">
        <v>1</v>
      </c>
      <c r="F594" s="231" t="s">
        <v>742</v>
      </c>
      <c r="G594" s="229"/>
      <c r="H594" s="232">
        <v>16.274999999999999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164</v>
      </c>
      <c r="AU594" s="238" t="s">
        <v>89</v>
      </c>
      <c r="AV594" s="14" t="s">
        <v>89</v>
      </c>
      <c r="AW594" s="14" t="s">
        <v>34</v>
      </c>
      <c r="AX594" s="14" t="s">
        <v>79</v>
      </c>
      <c r="AY594" s="238" t="s">
        <v>154</v>
      </c>
    </row>
    <row r="595" spans="1:65" s="14" customFormat="1" ht="11.25">
      <c r="B595" s="228"/>
      <c r="C595" s="229"/>
      <c r="D595" s="219" t="s">
        <v>164</v>
      </c>
      <c r="E595" s="230" t="s">
        <v>1</v>
      </c>
      <c r="F595" s="231" t="s">
        <v>743</v>
      </c>
      <c r="G595" s="229"/>
      <c r="H595" s="232">
        <v>0.20899999999999999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164</v>
      </c>
      <c r="AU595" s="238" t="s">
        <v>89</v>
      </c>
      <c r="AV595" s="14" t="s">
        <v>89</v>
      </c>
      <c r="AW595" s="14" t="s">
        <v>34</v>
      </c>
      <c r="AX595" s="14" t="s">
        <v>79</v>
      </c>
      <c r="AY595" s="238" t="s">
        <v>154</v>
      </c>
    </row>
    <row r="596" spans="1:65" s="15" customFormat="1" ht="11.25">
      <c r="B596" s="239"/>
      <c r="C596" s="240"/>
      <c r="D596" s="219" t="s">
        <v>164</v>
      </c>
      <c r="E596" s="241" t="s">
        <v>1</v>
      </c>
      <c r="F596" s="242" t="s">
        <v>172</v>
      </c>
      <c r="G596" s="240"/>
      <c r="H596" s="243">
        <v>125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AT596" s="249" t="s">
        <v>164</v>
      </c>
      <c r="AU596" s="249" t="s">
        <v>89</v>
      </c>
      <c r="AV596" s="15" t="s">
        <v>162</v>
      </c>
      <c r="AW596" s="15" t="s">
        <v>34</v>
      </c>
      <c r="AX596" s="15" t="s">
        <v>87</v>
      </c>
      <c r="AY596" s="249" t="s">
        <v>154</v>
      </c>
    </row>
    <row r="597" spans="1:65" s="2" customFormat="1" ht="24" customHeight="1">
      <c r="A597" s="35"/>
      <c r="B597" s="36"/>
      <c r="C597" s="204" t="s">
        <v>744</v>
      </c>
      <c r="D597" s="204" t="s">
        <v>157</v>
      </c>
      <c r="E597" s="205" t="s">
        <v>745</v>
      </c>
      <c r="F597" s="206" t="s">
        <v>746</v>
      </c>
      <c r="G597" s="207" t="s">
        <v>247</v>
      </c>
      <c r="H597" s="208">
        <v>138</v>
      </c>
      <c r="I597" s="209"/>
      <c r="J597" s="210">
        <f>ROUND(I597*H597,2)</f>
        <v>0</v>
      </c>
      <c r="K597" s="206" t="s">
        <v>161</v>
      </c>
      <c r="L597" s="40"/>
      <c r="M597" s="211" t="s">
        <v>1</v>
      </c>
      <c r="N597" s="212" t="s">
        <v>44</v>
      </c>
      <c r="O597" s="72"/>
      <c r="P597" s="213">
        <f>O597*H597</f>
        <v>0</v>
      </c>
      <c r="Q597" s="213">
        <v>0</v>
      </c>
      <c r="R597" s="213">
        <f>Q597*H597</f>
        <v>0</v>
      </c>
      <c r="S597" s="213">
        <v>1.174E-2</v>
      </c>
      <c r="T597" s="214">
        <f>S597*H597</f>
        <v>1.62012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15" t="s">
        <v>162</v>
      </c>
      <c r="AT597" s="215" t="s">
        <v>157</v>
      </c>
      <c r="AU597" s="215" t="s">
        <v>89</v>
      </c>
      <c r="AY597" s="18" t="s">
        <v>154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8" t="s">
        <v>87</v>
      </c>
      <c r="BK597" s="216">
        <f>ROUND(I597*H597,2)</f>
        <v>0</v>
      </c>
      <c r="BL597" s="18" t="s">
        <v>162</v>
      </c>
      <c r="BM597" s="215" t="s">
        <v>747</v>
      </c>
    </row>
    <row r="598" spans="1:65" s="13" customFormat="1" ht="11.25">
      <c r="B598" s="217"/>
      <c r="C598" s="218"/>
      <c r="D598" s="219" t="s">
        <v>164</v>
      </c>
      <c r="E598" s="220" t="s">
        <v>1</v>
      </c>
      <c r="F598" s="221" t="s">
        <v>165</v>
      </c>
      <c r="G598" s="218"/>
      <c r="H598" s="220" t="s">
        <v>1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164</v>
      </c>
      <c r="AU598" s="227" t="s">
        <v>89</v>
      </c>
      <c r="AV598" s="13" t="s">
        <v>87</v>
      </c>
      <c r="AW598" s="13" t="s">
        <v>34</v>
      </c>
      <c r="AX598" s="13" t="s">
        <v>79</v>
      </c>
      <c r="AY598" s="227" t="s">
        <v>154</v>
      </c>
    </row>
    <row r="599" spans="1:65" s="14" customFormat="1" ht="11.25">
      <c r="B599" s="228"/>
      <c r="C599" s="229"/>
      <c r="D599" s="219" t="s">
        <v>164</v>
      </c>
      <c r="E599" s="230" t="s">
        <v>1</v>
      </c>
      <c r="F599" s="231" t="s">
        <v>748</v>
      </c>
      <c r="G599" s="229"/>
      <c r="H599" s="232">
        <v>11.15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164</v>
      </c>
      <c r="AU599" s="238" t="s">
        <v>89</v>
      </c>
      <c r="AV599" s="14" t="s">
        <v>89</v>
      </c>
      <c r="AW599" s="14" t="s">
        <v>34</v>
      </c>
      <c r="AX599" s="14" t="s">
        <v>79</v>
      </c>
      <c r="AY599" s="238" t="s">
        <v>154</v>
      </c>
    </row>
    <row r="600" spans="1:65" s="14" customFormat="1" ht="11.25">
      <c r="B600" s="228"/>
      <c r="C600" s="229"/>
      <c r="D600" s="219" t="s">
        <v>164</v>
      </c>
      <c r="E600" s="230" t="s">
        <v>1</v>
      </c>
      <c r="F600" s="231" t="s">
        <v>749</v>
      </c>
      <c r="G600" s="229"/>
      <c r="H600" s="232">
        <v>15.6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AT600" s="238" t="s">
        <v>164</v>
      </c>
      <c r="AU600" s="238" t="s">
        <v>89</v>
      </c>
      <c r="AV600" s="14" t="s">
        <v>89</v>
      </c>
      <c r="AW600" s="14" t="s">
        <v>34</v>
      </c>
      <c r="AX600" s="14" t="s">
        <v>79</v>
      </c>
      <c r="AY600" s="238" t="s">
        <v>154</v>
      </c>
    </row>
    <row r="601" spans="1:65" s="14" customFormat="1" ht="11.25">
      <c r="B601" s="228"/>
      <c r="C601" s="229"/>
      <c r="D601" s="219" t="s">
        <v>164</v>
      </c>
      <c r="E601" s="230" t="s">
        <v>1</v>
      </c>
      <c r="F601" s="231" t="s">
        <v>750</v>
      </c>
      <c r="G601" s="229"/>
      <c r="H601" s="232">
        <v>24.1</v>
      </c>
      <c r="I601" s="233"/>
      <c r="J601" s="229"/>
      <c r="K601" s="229"/>
      <c r="L601" s="234"/>
      <c r="M601" s="235"/>
      <c r="N601" s="236"/>
      <c r="O601" s="236"/>
      <c r="P601" s="236"/>
      <c r="Q601" s="236"/>
      <c r="R601" s="236"/>
      <c r="S601" s="236"/>
      <c r="T601" s="237"/>
      <c r="AT601" s="238" t="s">
        <v>164</v>
      </c>
      <c r="AU601" s="238" t="s">
        <v>89</v>
      </c>
      <c r="AV601" s="14" t="s">
        <v>89</v>
      </c>
      <c r="AW601" s="14" t="s">
        <v>34</v>
      </c>
      <c r="AX601" s="14" t="s">
        <v>79</v>
      </c>
      <c r="AY601" s="238" t="s">
        <v>154</v>
      </c>
    </row>
    <row r="602" spans="1:65" s="14" customFormat="1" ht="11.25">
      <c r="B602" s="228"/>
      <c r="C602" s="229"/>
      <c r="D602" s="219" t="s">
        <v>164</v>
      </c>
      <c r="E602" s="230" t="s">
        <v>1</v>
      </c>
      <c r="F602" s="231" t="s">
        <v>751</v>
      </c>
      <c r="G602" s="229"/>
      <c r="H602" s="232">
        <v>-7.85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164</v>
      </c>
      <c r="AU602" s="238" t="s">
        <v>89</v>
      </c>
      <c r="AV602" s="14" t="s">
        <v>89</v>
      </c>
      <c r="AW602" s="14" t="s">
        <v>34</v>
      </c>
      <c r="AX602" s="14" t="s">
        <v>79</v>
      </c>
      <c r="AY602" s="238" t="s">
        <v>154</v>
      </c>
    </row>
    <row r="603" spans="1:65" s="14" customFormat="1" ht="11.25">
      <c r="B603" s="228"/>
      <c r="C603" s="229"/>
      <c r="D603" s="219" t="s">
        <v>164</v>
      </c>
      <c r="E603" s="230" t="s">
        <v>1</v>
      </c>
      <c r="F603" s="231" t="s">
        <v>752</v>
      </c>
      <c r="G603" s="229"/>
      <c r="H603" s="232">
        <v>9.8000000000000007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AT603" s="238" t="s">
        <v>164</v>
      </c>
      <c r="AU603" s="238" t="s">
        <v>89</v>
      </c>
      <c r="AV603" s="14" t="s">
        <v>89</v>
      </c>
      <c r="AW603" s="14" t="s">
        <v>34</v>
      </c>
      <c r="AX603" s="14" t="s">
        <v>79</v>
      </c>
      <c r="AY603" s="238" t="s">
        <v>154</v>
      </c>
    </row>
    <row r="604" spans="1:65" s="14" customFormat="1" ht="11.25">
      <c r="B604" s="228"/>
      <c r="C604" s="229"/>
      <c r="D604" s="219" t="s">
        <v>164</v>
      </c>
      <c r="E604" s="230" t="s">
        <v>1</v>
      </c>
      <c r="F604" s="231" t="s">
        <v>753</v>
      </c>
      <c r="G604" s="229"/>
      <c r="H604" s="232">
        <v>10.4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164</v>
      </c>
      <c r="AU604" s="238" t="s">
        <v>89</v>
      </c>
      <c r="AV604" s="14" t="s">
        <v>89</v>
      </c>
      <c r="AW604" s="14" t="s">
        <v>34</v>
      </c>
      <c r="AX604" s="14" t="s">
        <v>79</v>
      </c>
      <c r="AY604" s="238" t="s">
        <v>154</v>
      </c>
    </row>
    <row r="605" spans="1:65" s="14" customFormat="1" ht="11.25">
      <c r="B605" s="228"/>
      <c r="C605" s="229"/>
      <c r="D605" s="219" t="s">
        <v>164</v>
      </c>
      <c r="E605" s="230" t="s">
        <v>1</v>
      </c>
      <c r="F605" s="231" t="s">
        <v>754</v>
      </c>
      <c r="G605" s="229"/>
      <c r="H605" s="232">
        <v>47.15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164</v>
      </c>
      <c r="AU605" s="238" t="s">
        <v>89</v>
      </c>
      <c r="AV605" s="14" t="s">
        <v>89</v>
      </c>
      <c r="AW605" s="14" t="s">
        <v>34</v>
      </c>
      <c r="AX605" s="14" t="s">
        <v>79</v>
      </c>
      <c r="AY605" s="238" t="s">
        <v>154</v>
      </c>
    </row>
    <row r="606" spans="1:65" s="14" customFormat="1" ht="11.25">
      <c r="B606" s="228"/>
      <c r="C606" s="229"/>
      <c r="D606" s="219" t="s">
        <v>164</v>
      </c>
      <c r="E606" s="230" t="s">
        <v>1</v>
      </c>
      <c r="F606" s="231" t="s">
        <v>755</v>
      </c>
      <c r="G606" s="229"/>
      <c r="H606" s="232">
        <v>4.3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164</v>
      </c>
      <c r="AU606" s="238" t="s">
        <v>89</v>
      </c>
      <c r="AV606" s="14" t="s">
        <v>89</v>
      </c>
      <c r="AW606" s="14" t="s">
        <v>34</v>
      </c>
      <c r="AX606" s="14" t="s">
        <v>79</v>
      </c>
      <c r="AY606" s="238" t="s">
        <v>154</v>
      </c>
    </row>
    <row r="607" spans="1:65" s="14" customFormat="1" ht="11.25">
      <c r="B607" s="228"/>
      <c r="C607" s="229"/>
      <c r="D607" s="219" t="s">
        <v>164</v>
      </c>
      <c r="E607" s="230" t="s">
        <v>1</v>
      </c>
      <c r="F607" s="231" t="s">
        <v>756</v>
      </c>
      <c r="G607" s="229"/>
      <c r="H607" s="232">
        <v>10.199999999999999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164</v>
      </c>
      <c r="AU607" s="238" t="s">
        <v>89</v>
      </c>
      <c r="AV607" s="14" t="s">
        <v>89</v>
      </c>
      <c r="AW607" s="14" t="s">
        <v>34</v>
      </c>
      <c r="AX607" s="14" t="s">
        <v>79</v>
      </c>
      <c r="AY607" s="238" t="s">
        <v>154</v>
      </c>
    </row>
    <row r="608" spans="1:65" s="14" customFormat="1" ht="11.25">
      <c r="B608" s="228"/>
      <c r="C608" s="229"/>
      <c r="D608" s="219" t="s">
        <v>164</v>
      </c>
      <c r="E608" s="230" t="s">
        <v>1</v>
      </c>
      <c r="F608" s="231" t="s">
        <v>757</v>
      </c>
      <c r="G608" s="229"/>
      <c r="H608" s="232">
        <v>13.15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164</v>
      </c>
      <c r="AU608" s="238" t="s">
        <v>89</v>
      </c>
      <c r="AV608" s="14" t="s">
        <v>89</v>
      </c>
      <c r="AW608" s="14" t="s">
        <v>34</v>
      </c>
      <c r="AX608" s="14" t="s">
        <v>79</v>
      </c>
      <c r="AY608" s="238" t="s">
        <v>154</v>
      </c>
    </row>
    <row r="609" spans="1:65" s="15" customFormat="1" ht="11.25">
      <c r="B609" s="239"/>
      <c r="C609" s="240"/>
      <c r="D609" s="219" t="s">
        <v>164</v>
      </c>
      <c r="E609" s="241" t="s">
        <v>1</v>
      </c>
      <c r="F609" s="242" t="s">
        <v>172</v>
      </c>
      <c r="G609" s="240"/>
      <c r="H609" s="243">
        <v>138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AT609" s="249" t="s">
        <v>164</v>
      </c>
      <c r="AU609" s="249" t="s">
        <v>89</v>
      </c>
      <c r="AV609" s="15" t="s">
        <v>162</v>
      </c>
      <c r="AW609" s="15" t="s">
        <v>34</v>
      </c>
      <c r="AX609" s="15" t="s">
        <v>87</v>
      </c>
      <c r="AY609" s="249" t="s">
        <v>154</v>
      </c>
    </row>
    <row r="610" spans="1:65" s="2" customFormat="1" ht="16.5" customHeight="1">
      <c r="A610" s="35"/>
      <c r="B610" s="36"/>
      <c r="C610" s="204" t="s">
        <v>758</v>
      </c>
      <c r="D610" s="204" t="s">
        <v>157</v>
      </c>
      <c r="E610" s="205" t="s">
        <v>759</v>
      </c>
      <c r="F610" s="206" t="s">
        <v>760</v>
      </c>
      <c r="G610" s="207" t="s">
        <v>179</v>
      </c>
      <c r="H610" s="208">
        <v>61.195</v>
      </c>
      <c r="I610" s="209"/>
      <c r="J610" s="210">
        <f>ROUND(I610*H610,2)</f>
        <v>0</v>
      </c>
      <c r="K610" s="206" t="s">
        <v>161</v>
      </c>
      <c r="L610" s="40"/>
      <c r="M610" s="211" t="s">
        <v>1</v>
      </c>
      <c r="N610" s="212" t="s">
        <v>44</v>
      </c>
      <c r="O610" s="72"/>
      <c r="P610" s="213">
        <f>O610*H610</f>
        <v>0</v>
      </c>
      <c r="Q610" s="213">
        <v>0</v>
      </c>
      <c r="R610" s="213">
        <f>Q610*H610</f>
        <v>0</v>
      </c>
      <c r="S610" s="213">
        <v>7.1000000000000004E-3</v>
      </c>
      <c r="T610" s="214">
        <f>S610*H610</f>
        <v>0.43448450000000005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15" t="s">
        <v>162</v>
      </c>
      <c r="AT610" s="215" t="s">
        <v>157</v>
      </c>
      <c r="AU610" s="215" t="s">
        <v>89</v>
      </c>
      <c r="AY610" s="18" t="s">
        <v>154</v>
      </c>
      <c r="BE610" s="216">
        <f>IF(N610="základní",J610,0)</f>
        <v>0</v>
      </c>
      <c r="BF610" s="216">
        <f>IF(N610="snížená",J610,0)</f>
        <v>0</v>
      </c>
      <c r="BG610" s="216">
        <f>IF(N610="zákl. přenesená",J610,0)</f>
        <v>0</v>
      </c>
      <c r="BH610" s="216">
        <f>IF(N610="sníž. přenesená",J610,0)</f>
        <v>0</v>
      </c>
      <c r="BI610" s="216">
        <f>IF(N610="nulová",J610,0)</f>
        <v>0</v>
      </c>
      <c r="BJ610" s="18" t="s">
        <v>87</v>
      </c>
      <c r="BK610" s="216">
        <f>ROUND(I610*H610,2)</f>
        <v>0</v>
      </c>
      <c r="BL610" s="18" t="s">
        <v>162</v>
      </c>
      <c r="BM610" s="215" t="s">
        <v>761</v>
      </c>
    </row>
    <row r="611" spans="1:65" s="13" customFormat="1" ht="11.25">
      <c r="B611" s="217"/>
      <c r="C611" s="218"/>
      <c r="D611" s="219" t="s">
        <v>164</v>
      </c>
      <c r="E611" s="220" t="s">
        <v>1</v>
      </c>
      <c r="F611" s="221" t="s">
        <v>762</v>
      </c>
      <c r="G611" s="218"/>
      <c r="H611" s="220" t="s">
        <v>1</v>
      </c>
      <c r="I611" s="222"/>
      <c r="J611" s="218"/>
      <c r="K611" s="218"/>
      <c r="L611" s="223"/>
      <c r="M611" s="224"/>
      <c r="N611" s="225"/>
      <c r="O611" s="225"/>
      <c r="P611" s="225"/>
      <c r="Q611" s="225"/>
      <c r="R611" s="225"/>
      <c r="S611" s="225"/>
      <c r="T611" s="226"/>
      <c r="AT611" s="227" t="s">
        <v>164</v>
      </c>
      <c r="AU611" s="227" t="s">
        <v>89</v>
      </c>
      <c r="AV611" s="13" t="s">
        <v>87</v>
      </c>
      <c r="AW611" s="13" t="s">
        <v>34</v>
      </c>
      <c r="AX611" s="13" t="s">
        <v>79</v>
      </c>
      <c r="AY611" s="227" t="s">
        <v>154</v>
      </c>
    </row>
    <row r="612" spans="1:65" s="14" customFormat="1" ht="11.25">
      <c r="B612" s="228"/>
      <c r="C612" s="229"/>
      <c r="D612" s="219" t="s">
        <v>164</v>
      </c>
      <c r="E612" s="230" t="s">
        <v>1</v>
      </c>
      <c r="F612" s="231" t="s">
        <v>763</v>
      </c>
      <c r="G612" s="229"/>
      <c r="H612" s="232">
        <v>12.734999999999999</v>
      </c>
      <c r="I612" s="233"/>
      <c r="J612" s="229"/>
      <c r="K612" s="229"/>
      <c r="L612" s="234"/>
      <c r="M612" s="235"/>
      <c r="N612" s="236"/>
      <c r="O612" s="236"/>
      <c r="P612" s="236"/>
      <c r="Q612" s="236"/>
      <c r="R612" s="236"/>
      <c r="S612" s="236"/>
      <c r="T612" s="237"/>
      <c r="AT612" s="238" t="s">
        <v>164</v>
      </c>
      <c r="AU612" s="238" t="s">
        <v>89</v>
      </c>
      <c r="AV612" s="14" t="s">
        <v>89</v>
      </c>
      <c r="AW612" s="14" t="s">
        <v>34</v>
      </c>
      <c r="AX612" s="14" t="s">
        <v>79</v>
      </c>
      <c r="AY612" s="238" t="s">
        <v>154</v>
      </c>
    </row>
    <row r="613" spans="1:65" s="14" customFormat="1" ht="11.25">
      <c r="B613" s="228"/>
      <c r="C613" s="229"/>
      <c r="D613" s="219" t="s">
        <v>164</v>
      </c>
      <c r="E613" s="230" t="s">
        <v>1</v>
      </c>
      <c r="F613" s="231" t="s">
        <v>764</v>
      </c>
      <c r="G613" s="229"/>
      <c r="H613" s="232">
        <v>48.46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AT613" s="238" t="s">
        <v>164</v>
      </c>
      <c r="AU613" s="238" t="s">
        <v>89</v>
      </c>
      <c r="AV613" s="14" t="s">
        <v>89</v>
      </c>
      <c r="AW613" s="14" t="s">
        <v>34</v>
      </c>
      <c r="AX613" s="14" t="s">
        <v>79</v>
      </c>
      <c r="AY613" s="238" t="s">
        <v>154</v>
      </c>
    </row>
    <row r="614" spans="1:65" s="15" customFormat="1" ht="11.25">
      <c r="B614" s="239"/>
      <c r="C614" s="240"/>
      <c r="D614" s="219" t="s">
        <v>164</v>
      </c>
      <c r="E614" s="241" t="s">
        <v>1</v>
      </c>
      <c r="F614" s="242" t="s">
        <v>172</v>
      </c>
      <c r="G614" s="240"/>
      <c r="H614" s="243">
        <v>61.195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AT614" s="249" t="s">
        <v>164</v>
      </c>
      <c r="AU614" s="249" t="s">
        <v>89</v>
      </c>
      <c r="AV614" s="15" t="s">
        <v>162</v>
      </c>
      <c r="AW614" s="15" t="s">
        <v>34</v>
      </c>
      <c r="AX614" s="15" t="s">
        <v>87</v>
      </c>
      <c r="AY614" s="249" t="s">
        <v>154</v>
      </c>
    </row>
    <row r="615" spans="1:65" s="2" customFormat="1" ht="16.5" customHeight="1">
      <c r="A615" s="35"/>
      <c r="B615" s="36"/>
      <c r="C615" s="204" t="s">
        <v>765</v>
      </c>
      <c r="D615" s="204" t="s">
        <v>157</v>
      </c>
      <c r="E615" s="205" t="s">
        <v>766</v>
      </c>
      <c r="F615" s="206" t="s">
        <v>767</v>
      </c>
      <c r="G615" s="207" t="s">
        <v>179</v>
      </c>
      <c r="H615" s="208">
        <v>109</v>
      </c>
      <c r="I615" s="209"/>
      <c r="J615" s="210">
        <f>ROUND(I615*H615,2)</f>
        <v>0</v>
      </c>
      <c r="K615" s="206" t="s">
        <v>161</v>
      </c>
      <c r="L615" s="40"/>
      <c r="M615" s="211" t="s">
        <v>1</v>
      </c>
      <c r="N615" s="212" t="s">
        <v>44</v>
      </c>
      <c r="O615" s="72"/>
      <c r="P615" s="213">
        <f>O615*H615</f>
        <v>0</v>
      </c>
      <c r="Q615" s="213">
        <v>0</v>
      </c>
      <c r="R615" s="213">
        <f>Q615*H615</f>
        <v>0</v>
      </c>
      <c r="S615" s="213">
        <v>2.5000000000000001E-2</v>
      </c>
      <c r="T615" s="214">
        <f>S615*H615</f>
        <v>2.7250000000000001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15" t="s">
        <v>162</v>
      </c>
      <c r="AT615" s="215" t="s">
        <v>157</v>
      </c>
      <c r="AU615" s="215" t="s">
        <v>89</v>
      </c>
      <c r="AY615" s="18" t="s">
        <v>154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8" t="s">
        <v>87</v>
      </c>
      <c r="BK615" s="216">
        <f>ROUND(I615*H615,2)</f>
        <v>0</v>
      </c>
      <c r="BL615" s="18" t="s">
        <v>162</v>
      </c>
      <c r="BM615" s="215" t="s">
        <v>768</v>
      </c>
    </row>
    <row r="616" spans="1:65" s="13" customFormat="1" ht="11.25">
      <c r="B616" s="217"/>
      <c r="C616" s="218"/>
      <c r="D616" s="219" t="s">
        <v>164</v>
      </c>
      <c r="E616" s="220" t="s">
        <v>1</v>
      </c>
      <c r="F616" s="221" t="s">
        <v>769</v>
      </c>
      <c r="G616" s="218"/>
      <c r="H616" s="220" t="s">
        <v>1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164</v>
      </c>
      <c r="AU616" s="227" t="s">
        <v>89</v>
      </c>
      <c r="AV616" s="13" t="s">
        <v>87</v>
      </c>
      <c r="AW616" s="13" t="s">
        <v>34</v>
      </c>
      <c r="AX616" s="13" t="s">
        <v>79</v>
      </c>
      <c r="AY616" s="227" t="s">
        <v>154</v>
      </c>
    </row>
    <row r="617" spans="1:65" s="14" customFormat="1" ht="22.5">
      <c r="B617" s="228"/>
      <c r="C617" s="229"/>
      <c r="D617" s="219" t="s">
        <v>164</v>
      </c>
      <c r="E617" s="230" t="s">
        <v>1</v>
      </c>
      <c r="F617" s="231" t="s">
        <v>770</v>
      </c>
      <c r="G617" s="229"/>
      <c r="H617" s="232">
        <v>82.674999999999997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164</v>
      </c>
      <c r="AU617" s="238" t="s">
        <v>89</v>
      </c>
      <c r="AV617" s="14" t="s">
        <v>89</v>
      </c>
      <c r="AW617" s="14" t="s">
        <v>34</v>
      </c>
      <c r="AX617" s="14" t="s">
        <v>79</v>
      </c>
      <c r="AY617" s="238" t="s">
        <v>154</v>
      </c>
    </row>
    <row r="618" spans="1:65" s="14" customFormat="1" ht="11.25">
      <c r="B618" s="228"/>
      <c r="C618" s="229"/>
      <c r="D618" s="219" t="s">
        <v>164</v>
      </c>
      <c r="E618" s="230" t="s">
        <v>1</v>
      </c>
      <c r="F618" s="231" t="s">
        <v>771</v>
      </c>
      <c r="G618" s="229"/>
      <c r="H618" s="232">
        <v>-0.59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164</v>
      </c>
      <c r="AU618" s="238" t="s">
        <v>89</v>
      </c>
      <c r="AV618" s="14" t="s">
        <v>89</v>
      </c>
      <c r="AW618" s="14" t="s">
        <v>34</v>
      </c>
      <c r="AX618" s="14" t="s">
        <v>79</v>
      </c>
      <c r="AY618" s="238" t="s">
        <v>154</v>
      </c>
    </row>
    <row r="619" spans="1:65" s="14" customFormat="1" ht="11.25">
      <c r="B619" s="228"/>
      <c r="C619" s="229"/>
      <c r="D619" s="219" t="s">
        <v>164</v>
      </c>
      <c r="E619" s="230" t="s">
        <v>1</v>
      </c>
      <c r="F619" s="231" t="s">
        <v>772</v>
      </c>
      <c r="G619" s="229"/>
      <c r="H619" s="232">
        <v>12.757999999999999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164</v>
      </c>
      <c r="AU619" s="238" t="s">
        <v>89</v>
      </c>
      <c r="AV619" s="14" t="s">
        <v>89</v>
      </c>
      <c r="AW619" s="14" t="s">
        <v>34</v>
      </c>
      <c r="AX619" s="14" t="s">
        <v>79</v>
      </c>
      <c r="AY619" s="238" t="s">
        <v>154</v>
      </c>
    </row>
    <row r="620" spans="1:65" s="14" customFormat="1" ht="11.25">
      <c r="B620" s="228"/>
      <c r="C620" s="229"/>
      <c r="D620" s="219" t="s">
        <v>164</v>
      </c>
      <c r="E620" s="230" t="s">
        <v>1</v>
      </c>
      <c r="F620" s="231" t="s">
        <v>773</v>
      </c>
      <c r="G620" s="229"/>
      <c r="H620" s="232">
        <v>13.79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164</v>
      </c>
      <c r="AU620" s="238" t="s">
        <v>89</v>
      </c>
      <c r="AV620" s="14" t="s">
        <v>89</v>
      </c>
      <c r="AW620" s="14" t="s">
        <v>34</v>
      </c>
      <c r="AX620" s="14" t="s">
        <v>79</v>
      </c>
      <c r="AY620" s="238" t="s">
        <v>154</v>
      </c>
    </row>
    <row r="621" spans="1:65" s="14" customFormat="1" ht="11.25">
      <c r="B621" s="228"/>
      <c r="C621" s="229"/>
      <c r="D621" s="219" t="s">
        <v>164</v>
      </c>
      <c r="E621" s="230" t="s">
        <v>1</v>
      </c>
      <c r="F621" s="231" t="s">
        <v>774</v>
      </c>
      <c r="G621" s="229"/>
      <c r="H621" s="232">
        <v>0.36699999999999999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AT621" s="238" t="s">
        <v>164</v>
      </c>
      <c r="AU621" s="238" t="s">
        <v>89</v>
      </c>
      <c r="AV621" s="14" t="s">
        <v>89</v>
      </c>
      <c r="AW621" s="14" t="s">
        <v>34</v>
      </c>
      <c r="AX621" s="14" t="s">
        <v>79</v>
      </c>
      <c r="AY621" s="238" t="s">
        <v>154</v>
      </c>
    </row>
    <row r="622" spans="1:65" s="15" customFormat="1" ht="11.25">
      <c r="B622" s="239"/>
      <c r="C622" s="240"/>
      <c r="D622" s="219" t="s">
        <v>164</v>
      </c>
      <c r="E622" s="241" t="s">
        <v>1</v>
      </c>
      <c r="F622" s="242" t="s">
        <v>172</v>
      </c>
      <c r="G622" s="240"/>
      <c r="H622" s="243">
        <v>108.99999999999999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AT622" s="249" t="s">
        <v>164</v>
      </c>
      <c r="AU622" s="249" t="s">
        <v>89</v>
      </c>
      <c r="AV622" s="15" t="s">
        <v>162</v>
      </c>
      <c r="AW622" s="15" t="s">
        <v>34</v>
      </c>
      <c r="AX622" s="15" t="s">
        <v>87</v>
      </c>
      <c r="AY622" s="249" t="s">
        <v>154</v>
      </c>
    </row>
    <row r="623" spans="1:65" s="13" customFormat="1" ht="11.25">
      <c r="B623" s="217"/>
      <c r="C623" s="218"/>
      <c r="D623" s="219" t="s">
        <v>164</v>
      </c>
      <c r="E623" s="220" t="s">
        <v>1</v>
      </c>
      <c r="F623" s="221" t="s">
        <v>775</v>
      </c>
      <c r="G623" s="218"/>
      <c r="H623" s="220" t="s">
        <v>1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164</v>
      </c>
      <c r="AU623" s="227" t="s">
        <v>89</v>
      </c>
      <c r="AV623" s="13" t="s">
        <v>87</v>
      </c>
      <c r="AW623" s="13" t="s">
        <v>34</v>
      </c>
      <c r="AX623" s="13" t="s">
        <v>79</v>
      </c>
      <c r="AY623" s="227" t="s">
        <v>154</v>
      </c>
    </row>
    <row r="624" spans="1:65" s="2" customFormat="1" ht="24" customHeight="1">
      <c r="A624" s="35"/>
      <c r="B624" s="36"/>
      <c r="C624" s="204" t="s">
        <v>776</v>
      </c>
      <c r="D624" s="204" t="s">
        <v>157</v>
      </c>
      <c r="E624" s="205" t="s">
        <v>777</v>
      </c>
      <c r="F624" s="206" t="s">
        <v>778</v>
      </c>
      <c r="G624" s="207" t="s">
        <v>179</v>
      </c>
      <c r="H624" s="208">
        <v>363</v>
      </c>
      <c r="I624" s="209"/>
      <c r="J624" s="210">
        <f>ROUND(I624*H624,2)</f>
        <v>0</v>
      </c>
      <c r="K624" s="206" t="s">
        <v>161</v>
      </c>
      <c r="L624" s="40"/>
      <c r="M624" s="211" t="s">
        <v>1</v>
      </c>
      <c r="N624" s="212" t="s">
        <v>44</v>
      </c>
      <c r="O624" s="72"/>
      <c r="P624" s="213">
        <f>O624*H624</f>
        <v>0</v>
      </c>
      <c r="Q624" s="213">
        <v>0</v>
      </c>
      <c r="R624" s="213">
        <f>Q624*H624</f>
        <v>0</v>
      </c>
      <c r="S624" s="213">
        <v>2.5000000000000001E-3</v>
      </c>
      <c r="T624" s="214">
        <f>S624*H624</f>
        <v>0.90749999999999997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15" t="s">
        <v>162</v>
      </c>
      <c r="AT624" s="215" t="s">
        <v>157</v>
      </c>
      <c r="AU624" s="215" t="s">
        <v>89</v>
      </c>
      <c r="AY624" s="18" t="s">
        <v>154</v>
      </c>
      <c r="BE624" s="216">
        <f>IF(N624="základní",J624,0)</f>
        <v>0</v>
      </c>
      <c r="BF624" s="216">
        <f>IF(N624="snížená",J624,0)</f>
        <v>0</v>
      </c>
      <c r="BG624" s="216">
        <f>IF(N624="zákl. přenesená",J624,0)</f>
        <v>0</v>
      </c>
      <c r="BH624" s="216">
        <f>IF(N624="sníž. přenesená",J624,0)</f>
        <v>0</v>
      </c>
      <c r="BI624" s="216">
        <f>IF(N624="nulová",J624,0)</f>
        <v>0</v>
      </c>
      <c r="BJ624" s="18" t="s">
        <v>87</v>
      </c>
      <c r="BK624" s="216">
        <f>ROUND(I624*H624,2)</f>
        <v>0</v>
      </c>
      <c r="BL624" s="18" t="s">
        <v>162</v>
      </c>
      <c r="BM624" s="215" t="s">
        <v>779</v>
      </c>
    </row>
    <row r="625" spans="2:51" s="13" customFormat="1" ht="11.25">
      <c r="B625" s="217"/>
      <c r="C625" s="218"/>
      <c r="D625" s="219" t="s">
        <v>164</v>
      </c>
      <c r="E625" s="220" t="s">
        <v>1</v>
      </c>
      <c r="F625" s="221" t="s">
        <v>780</v>
      </c>
      <c r="G625" s="218"/>
      <c r="H625" s="220" t="s">
        <v>1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164</v>
      </c>
      <c r="AU625" s="227" t="s">
        <v>89</v>
      </c>
      <c r="AV625" s="13" t="s">
        <v>87</v>
      </c>
      <c r="AW625" s="13" t="s">
        <v>34</v>
      </c>
      <c r="AX625" s="13" t="s">
        <v>79</v>
      </c>
      <c r="AY625" s="227" t="s">
        <v>154</v>
      </c>
    </row>
    <row r="626" spans="2:51" s="14" customFormat="1" ht="11.25">
      <c r="B626" s="228"/>
      <c r="C626" s="229"/>
      <c r="D626" s="219" t="s">
        <v>164</v>
      </c>
      <c r="E626" s="230" t="s">
        <v>1</v>
      </c>
      <c r="F626" s="231" t="s">
        <v>781</v>
      </c>
      <c r="G626" s="229"/>
      <c r="H626" s="232">
        <v>47.234999999999999</v>
      </c>
      <c r="I626" s="233"/>
      <c r="J626" s="229"/>
      <c r="K626" s="229"/>
      <c r="L626" s="234"/>
      <c r="M626" s="235"/>
      <c r="N626" s="236"/>
      <c r="O626" s="236"/>
      <c r="P626" s="236"/>
      <c r="Q626" s="236"/>
      <c r="R626" s="236"/>
      <c r="S626" s="236"/>
      <c r="T626" s="237"/>
      <c r="AT626" s="238" t="s">
        <v>164</v>
      </c>
      <c r="AU626" s="238" t="s">
        <v>89</v>
      </c>
      <c r="AV626" s="14" t="s">
        <v>89</v>
      </c>
      <c r="AW626" s="14" t="s">
        <v>34</v>
      </c>
      <c r="AX626" s="14" t="s">
        <v>79</v>
      </c>
      <c r="AY626" s="238" t="s">
        <v>154</v>
      </c>
    </row>
    <row r="627" spans="2:51" s="14" customFormat="1" ht="11.25">
      <c r="B627" s="228"/>
      <c r="C627" s="229"/>
      <c r="D627" s="219" t="s">
        <v>164</v>
      </c>
      <c r="E627" s="230" t="s">
        <v>1</v>
      </c>
      <c r="F627" s="231" t="s">
        <v>782</v>
      </c>
      <c r="G627" s="229"/>
      <c r="H627" s="232">
        <v>22.16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164</v>
      </c>
      <c r="AU627" s="238" t="s">
        <v>89</v>
      </c>
      <c r="AV627" s="14" t="s">
        <v>89</v>
      </c>
      <c r="AW627" s="14" t="s">
        <v>34</v>
      </c>
      <c r="AX627" s="14" t="s">
        <v>79</v>
      </c>
      <c r="AY627" s="238" t="s">
        <v>154</v>
      </c>
    </row>
    <row r="628" spans="2:51" s="14" customFormat="1" ht="11.25">
      <c r="B628" s="228"/>
      <c r="C628" s="229"/>
      <c r="D628" s="219" t="s">
        <v>164</v>
      </c>
      <c r="E628" s="230" t="s">
        <v>1</v>
      </c>
      <c r="F628" s="231" t="s">
        <v>783</v>
      </c>
      <c r="G628" s="229"/>
      <c r="H628" s="232">
        <v>36.773000000000003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AT628" s="238" t="s">
        <v>164</v>
      </c>
      <c r="AU628" s="238" t="s">
        <v>89</v>
      </c>
      <c r="AV628" s="14" t="s">
        <v>89</v>
      </c>
      <c r="AW628" s="14" t="s">
        <v>34</v>
      </c>
      <c r="AX628" s="14" t="s">
        <v>79</v>
      </c>
      <c r="AY628" s="238" t="s">
        <v>154</v>
      </c>
    </row>
    <row r="629" spans="2:51" s="14" customFormat="1" ht="11.25">
      <c r="B629" s="228"/>
      <c r="C629" s="229"/>
      <c r="D629" s="219" t="s">
        <v>164</v>
      </c>
      <c r="E629" s="230" t="s">
        <v>1</v>
      </c>
      <c r="F629" s="231" t="s">
        <v>784</v>
      </c>
      <c r="G629" s="229"/>
      <c r="H629" s="232">
        <v>15.417999999999999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164</v>
      </c>
      <c r="AU629" s="238" t="s">
        <v>89</v>
      </c>
      <c r="AV629" s="14" t="s">
        <v>89</v>
      </c>
      <c r="AW629" s="14" t="s">
        <v>34</v>
      </c>
      <c r="AX629" s="14" t="s">
        <v>79</v>
      </c>
      <c r="AY629" s="238" t="s">
        <v>154</v>
      </c>
    </row>
    <row r="630" spans="2:51" s="14" customFormat="1" ht="11.25">
      <c r="B630" s="228"/>
      <c r="C630" s="229"/>
      <c r="D630" s="219" t="s">
        <v>164</v>
      </c>
      <c r="E630" s="230" t="s">
        <v>1</v>
      </c>
      <c r="F630" s="231" t="s">
        <v>785</v>
      </c>
      <c r="G630" s="229"/>
      <c r="H630" s="232">
        <v>23.143000000000001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164</v>
      </c>
      <c r="AU630" s="238" t="s">
        <v>89</v>
      </c>
      <c r="AV630" s="14" t="s">
        <v>89</v>
      </c>
      <c r="AW630" s="14" t="s">
        <v>34</v>
      </c>
      <c r="AX630" s="14" t="s">
        <v>79</v>
      </c>
      <c r="AY630" s="238" t="s">
        <v>154</v>
      </c>
    </row>
    <row r="631" spans="2:51" s="14" customFormat="1" ht="11.25">
      <c r="B631" s="228"/>
      <c r="C631" s="229"/>
      <c r="D631" s="219" t="s">
        <v>164</v>
      </c>
      <c r="E631" s="230" t="s">
        <v>1</v>
      </c>
      <c r="F631" s="231" t="s">
        <v>738</v>
      </c>
      <c r="G631" s="229"/>
      <c r="H631" s="232">
        <v>5.61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AT631" s="238" t="s">
        <v>164</v>
      </c>
      <c r="AU631" s="238" t="s">
        <v>89</v>
      </c>
      <c r="AV631" s="14" t="s">
        <v>89</v>
      </c>
      <c r="AW631" s="14" t="s">
        <v>34</v>
      </c>
      <c r="AX631" s="14" t="s">
        <v>79</v>
      </c>
      <c r="AY631" s="238" t="s">
        <v>154</v>
      </c>
    </row>
    <row r="632" spans="2:51" s="14" customFormat="1" ht="11.25">
      <c r="B632" s="228"/>
      <c r="C632" s="229"/>
      <c r="D632" s="219" t="s">
        <v>164</v>
      </c>
      <c r="E632" s="230" t="s">
        <v>1</v>
      </c>
      <c r="F632" s="231" t="s">
        <v>786</v>
      </c>
      <c r="G632" s="229"/>
      <c r="H632" s="232">
        <v>24.375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164</v>
      </c>
      <c r="AU632" s="238" t="s">
        <v>89</v>
      </c>
      <c r="AV632" s="14" t="s">
        <v>89</v>
      </c>
      <c r="AW632" s="14" t="s">
        <v>34</v>
      </c>
      <c r="AX632" s="14" t="s">
        <v>79</v>
      </c>
      <c r="AY632" s="238" t="s">
        <v>154</v>
      </c>
    </row>
    <row r="633" spans="2:51" s="14" customFormat="1" ht="11.25">
      <c r="B633" s="228"/>
      <c r="C633" s="229"/>
      <c r="D633" s="219" t="s">
        <v>164</v>
      </c>
      <c r="E633" s="230" t="s">
        <v>1</v>
      </c>
      <c r="F633" s="231" t="s">
        <v>787</v>
      </c>
      <c r="G633" s="229"/>
      <c r="H633" s="232">
        <v>17.100000000000001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AT633" s="238" t="s">
        <v>164</v>
      </c>
      <c r="AU633" s="238" t="s">
        <v>89</v>
      </c>
      <c r="AV633" s="14" t="s">
        <v>89</v>
      </c>
      <c r="AW633" s="14" t="s">
        <v>34</v>
      </c>
      <c r="AX633" s="14" t="s">
        <v>79</v>
      </c>
      <c r="AY633" s="238" t="s">
        <v>154</v>
      </c>
    </row>
    <row r="634" spans="2:51" s="14" customFormat="1" ht="11.25">
      <c r="B634" s="228"/>
      <c r="C634" s="229"/>
      <c r="D634" s="219" t="s">
        <v>164</v>
      </c>
      <c r="E634" s="230" t="s">
        <v>1</v>
      </c>
      <c r="F634" s="231" t="s">
        <v>788</v>
      </c>
      <c r="G634" s="229"/>
      <c r="H634" s="232">
        <v>9.6859999999999999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AT634" s="238" t="s">
        <v>164</v>
      </c>
      <c r="AU634" s="238" t="s">
        <v>89</v>
      </c>
      <c r="AV634" s="14" t="s">
        <v>89</v>
      </c>
      <c r="AW634" s="14" t="s">
        <v>34</v>
      </c>
      <c r="AX634" s="14" t="s">
        <v>79</v>
      </c>
      <c r="AY634" s="238" t="s">
        <v>154</v>
      </c>
    </row>
    <row r="635" spans="2:51" s="16" customFormat="1" ht="11.25">
      <c r="B635" s="260"/>
      <c r="C635" s="261"/>
      <c r="D635" s="219" t="s">
        <v>164</v>
      </c>
      <c r="E635" s="262" t="s">
        <v>1</v>
      </c>
      <c r="F635" s="263" t="s">
        <v>289</v>
      </c>
      <c r="G635" s="261"/>
      <c r="H635" s="264">
        <v>201.5</v>
      </c>
      <c r="I635" s="265"/>
      <c r="J635" s="261"/>
      <c r="K635" s="261"/>
      <c r="L635" s="266"/>
      <c r="M635" s="267"/>
      <c r="N635" s="268"/>
      <c r="O635" s="268"/>
      <c r="P635" s="268"/>
      <c r="Q635" s="268"/>
      <c r="R635" s="268"/>
      <c r="S635" s="268"/>
      <c r="T635" s="269"/>
      <c r="AT635" s="270" t="s">
        <v>164</v>
      </c>
      <c r="AU635" s="270" t="s">
        <v>89</v>
      </c>
      <c r="AV635" s="16" t="s">
        <v>155</v>
      </c>
      <c r="AW635" s="16" t="s">
        <v>34</v>
      </c>
      <c r="AX635" s="16" t="s">
        <v>79</v>
      </c>
      <c r="AY635" s="270" t="s">
        <v>154</v>
      </c>
    </row>
    <row r="636" spans="2:51" s="13" customFormat="1" ht="11.25">
      <c r="B636" s="217"/>
      <c r="C636" s="218"/>
      <c r="D636" s="219" t="s">
        <v>164</v>
      </c>
      <c r="E636" s="220" t="s">
        <v>1</v>
      </c>
      <c r="F636" s="221" t="s">
        <v>789</v>
      </c>
      <c r="G636" s="218"/>
      <c r="H636" s="220" t="s">
        <v>1</v>
      </c>
      <c r="I636" s="222"/>
      <c r="J636" s="218"/>
      <c r="K636" s="218"/>
      <c r="L636" s="223"/>
      <c r="M636" s="224"/>
      <c r="N636" s="225"/>
      <c r="O636" s="225"/>
      <c r="P636" s="225"/>
      <c r="Q636" s="225"/>
      <c r="R636" s="225"/>
      <c r="S636" s="225"/>
      <c r="T636" s="226"/>
      <c r="AT636" s="227" t="s">
        <v>164</v>
      </c>
      <c r="AU636" s="227" t="s">
        <v>89</v>
      </c>
      <c r="AV636" s="13" t="s">
        <v>87</v>
      </c>
      <c r="AW636" s="13" t="s">
        <v>34</v>
      </c>
      <c r="AX636" s="13" t="s">
        <v>79</v>
      </c>
      <c r="AY636" s="227" t="s">
        <v>154</v>
      </c>
    </row>
    <row r="637" spans="2:51" s="14" customFormat="1" ht="11.25">
      <c r="B637" s="228"/>
      <c r="C637" s="229"/>
      <c r="D637" s="219" t="s">
        <v>164</v>
      </c>
      <c r="E637" s="230" t="s">
        <v>1</v>
      </c>
      <c r="F637" s="231" t="s">
        <v>790</v>
      </c>
      <c r="G637" s="229"/>
      <c r="H637" s="232">
        <v>25.47</v>
      </c>
      <c r="I637" s="233"/>
      <c r="J637" s="229"/>
      <c r="K637" s="229"/>
      <c r="L637" s="234"/>
      <c r="M637" s="235"/>
      <c r="N637" s="236"/>
      <c r="O637" s="236"/>
      <c r="P637" s="236"/>
      <c r="Q637" s="236"/>
      <c r="R637" s="236"/>
      <c r="S637" s="236"/>
      <c r="T637" s="237"/>
      <c r="AT637" s="238" t="s">
        <v>164</v>
      </c>
      <c r="AU637" s="238" t="s">
        <v>89</v>
      </c>
      <c r="AV637" s="14" t="s">
        <v>89</v>
      </c>
      <c r="AW637" s="14" t="s">
        <v>34</v>
      </c>
      <c r="AX637" s="14" t="s">
        <v>79</v>
      </c>
      <c r="AY637" s="238" t="s">
        <v>154</v>
      </c>
    </row>
    <row r="638" spans="2:51" s="14" customFormat="1" ht="11.25">
      <c r="B638" s="228"/>
      <c r="C638" s="229"/>
      <c r="D638" s="219" t="s">
        <v>164</v>
      </c>
      <c r="E638" s="230" t="s">
        <v>1</v>
      </c>
      <c r="F638" s="231" t="s">
        <v>791</v>
      </c>
      <c r="G638" s="229"/>
      <c r="H638" s="232">
        <v>68.405000000000001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164</v>
      </c>
      <c r="AU638" s="238" t="s">
        <v>89</v>
      </c>
      <c r="AV638" s="14" t="s">
        <v>89</v>
      </c>
      <c r="AW638" s="14" t="s">
        <v>34</v>
      </c>
      <c r="AX638" s="14" t="s">
        <v>79</v>
      </c>
      <c r="AY638" s="238" t="s">
        <v>154</v>
      </c>
    </row>
    <row r="639" spans="2:51" s="14" customFormat="1" ht="11.25">
      <c r="B639" s="228"/>
      <c r="C639" s="229"/>
      <c r="D639" s="219" t="s">
        <v>164</v>
      </c>
      <c r="E639" s="230" t="s">
        <v>1</v>
      </c>
      <c r="F639" s="231" t="s">
        <v>792</v>
      </c>
      <c r="G639" s="229"/>
      <c r="H639" s="232">
        <v>61.19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164</v>
      </c>
      <c r="AU639" s="238" t="s">
        <v>89</v>
      </c>
      <c r="AV639" s="14" t="s">
        <v>89</v>
      </c>
      <c r="AW639" s="14" t="s">
        <v>34</v>
      </c>
      <c r="AX639" s="14" t="s">
        <v>79</v>
      </c>
      <c r="AY639" s="238" t="s">
        <v>154</v>
      </c>
    </row>
    <row r="640" spans="2:51" s="14" customFormat="1" ht="11.25">
      <c r="B640" s="228"/>
      <c r="C640" s="229"/>
      <c r="D640" s="219" t="s">
        <v>164</v>
      </c>
      <c r="E640" s="230" t="s">
        <v>1</v>
      </c>
      <c r="F640" s="231" t="s">
        <v>793</v>
      </c>
      <c r="G640" s="229"/>
      <c r="H640" s="232">
        <v>-1.268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AT640" s="238" t="s">
        <v>164</v>
      </c>
      <c r="AU640" s="238" t="s">
        <v>89</v>
      </c>
      <c r="AV640" s="14" t="s">
        <v>89</v>
      </c>
      <c r="AW640" s="14" t="s">
        <v>34</v>
      </c>
      <c r="AX640" s="14" t="s">
        <v>79</v>
      </c>
      <c r="AY640" s="238" t="s">
        <v>154</v>
      </c>
    </row>
    <row r="641" spans="1:65" s="14" customFormat="1" ht="11.25">
      <c r="B641" s="228"/>
      <c r="C641" s="229"/>
      <c r="D641" s="219" t="s">
        <v>164</v>
      </c>
      <c r="E641" s="230" t="s">
        <v>1</v>
      </c>
      <c r="F641" s="231" t="s">
        <v>794</v>
      </c>
      <c r="G641" s="229"/>
      <c r="H641" s="232">
        <v>7.7030000000000003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164</v>
      </c>
      <c r="AU641" s="238" t="s">
        <v>89</v>
      </c>
      <c r="AV641" s="14" t="s">
        <v>89</v>
      </c>
      <c r="AW641" s="14" t="s">
        <v>34</v>
      </c>
      <c r="AX641" s="14" t="s">
        <v>79</v>
      </c>
      <c r="AY641" s="238" t="s">
        <v>154</v>
      </c>
    </row>
    <row r="642" spans="1:65" s="16" customFormat="1" ht="11.25">
      <c r="B642" s="260"/>
      <c r="C642" s="261"/>
      <c r="D642" s="219" t="s">
        <v>164</v>
      </c>
      <c r="E642" s="262" t="s">
        <v>1</v>
      </c>
      <c r="F642" s="263" t="s">
        <v>435</v>
      </c>
      <c r="G642" s="261"/>
      <c r="H642" s="264">
        <v>161.5</v>
      </c>
      <c r="I642" s="265"/>
      <c r="J642" s="261"/>
      <c r="K642" s="261"/>
      <c r="L642" s="266"/>
      <c r="M642" s="267"/>
      <c r="N642" s="268"/>
      <c r="O642" s="268"/>
      <c r="P642" s="268"/>
      <c r="Q642" s="268"/>
      <c r="R642" s="268"/>
      <c r="S642" s="268"/>
      <c r="T642" s="269"/>
      <c r="AT642" s="270" t="s">
        <v>164</v>
      </c>
      <c r="AU642" s="270" t="s">
        <v>89</v>
      </c>
      <c r="AV642" s="16" t="s">
        <v>155</v>
      </c>
      <c r="AW642" s="16" t="s">
        <v>34</v>
      </c>
      <c r="AX642" s="16" t="s">
        <v>79</v>
      </c>
      <c r="AY642" s="270" t="s">
        <v>154</v>
      </c>
    </row>
    <row r="643" spans="1:65" s="15" customFormat="1" ht="11.25">
      <c r="B643" s="239"/>
      <c r="C643" s="240"/>
      <c r="D643" s="219" t="s">
        <v>164</v>
      </c>
      <c r="E643" s="241" t="s">
        <v>1</v>
      </c>
      <c r="F643" s="242" t="s">
        <v>172</v>
      </c>
      <c r="G643" s="240"/>
      <c r="H643" s="243">
        <v>363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AT643" s="249" t="s">
        <v>164</v>
      </c>
      <c r="AU643" s="249" t="s">
        <v>89</v>
      </c>
      <c r="AV643" s="15" t="s">
        <v>162</v>
      </c>
      <c r="AW643" s="15" t="s">
        <v>34</v>
      </c>
      <c r="AX643" s="15" t="s">
        <v>87</v>
      </c>
      <c r="AY643" s="249" t="s">
        <v>154</v>
      </c>
    </row>
    <row r="644" spans="1:65" s="2" customFormat="1" ht="16.5" customHeight="1">
      <c r="A644" s="35"/>
      <c r="B644" s="36"/>
      <c r="C644" s="204" t="s">
        <v>795</v>
      </c>
      <c r="D644" s="204" t="s">
        <v>157</v>
      </c>
      <c r="E644" s="205" t="s">
        <v>796</v>
      </c>
      <c r="F644" s="206" t="s">
        <v>797</v>
      </c>
      <c r="G644" s="207" t="s">
        <v>247</v>
      </c>
      <c r="H644" s="208">
        <v>289</v>
      </c>
      <c r="I644" s="209"/>
      <c r="J644" s="210">
        <f>ROUND(I644*H644,2)</f>
        <v>0</v>
      </c>
      <c r="K644" s="206" t="s">
        <v>161</v>
      </c>
      <c r="L644" s="40"/>
      <c r="M644" s="211" t="s">
        <v>1</v>
      </c>
      <c r="N644" s="212" t="s">
        <v>44</v>
      </c>
      <c r="O644" s="72"/>
      <c r="P644" s="213">
        <f>O644*H644</f>
        <v>0</v>
      </c>
      <c r="Q644" s="213">
        <v>0</v>
      </c>
      <c r="R644" s="213">
        <f>Q644*H644</f>
        <v>0</v>
      </c>
      <c r="S644" s="213">
        <v>2.9999999999999997E-4</v>
      </c>
      <c r="T644" s="214">
        <f>S644*H644</f>
        <v>8.6699999999999999E-2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15" t="s">
        <v>162</v>
      </c>
      <c r="AT644" s="215" t="s">
        <v>157</v>
      </c>
      <c r="AU644" s="215" t="s">
        <v>89</v>
      </c>
      <c r="AY644" s="18" t="s">
        <v>154</v>
      </c>
      <c r="BE644" s="216">
        <f>IF(N644="základní",J644,0)</f>
        <v>0</v>
      </c>
      <c r="BF644" s="216">
        <f>IF(N644="snížená",J644,0)</f>
        <v>0</v>
      </c>
      <c r="BG644" s="216">
        <f>IF(N644="zákl. přenesená",J644,0)</f>
        <v>0</v>
      </c>
      <c r="BH644" s="216">
        <f>IF(N644="sníž. přenesená",J644,0)</f>
        <v>0</v>
      </c>
      <c r="BI644" s="216">
        <f>IF(N644="nulová",J644,0)</f>
        <v>0</v>
      </c>
      <c r="BJ644" s="18" t="s">
        <v>87</v>
      </c>
      <c r="BK644" s="216">
        <f>ROUND(I644*H644,2)</f>
        <v>0</v>
      </c>
      <c r="BL644" s="18" t="s">
        <v>162</v>
      </c>
      <c r="BM644" s="215" t="s">
        <v>798</v>
      </c>
    </row>
    <row r="645" spans="1:65" s="13" customFormat="1" ht="22.5">
      <c r="B645" s="217"/>
      <c r="C645" s="218"/>
      <c r="D645" s="219" t="s">
        <v>164</v>
      </c>
      <c r="E645" s="220" t="s">
        <v>1</v>
      </c>
      <c r="F645" s="221" t="s">
        <v>799</v>
      </c>
      <c r="G645" s="218"/>
      <c r="H645" s="220" t="s">
        <v>1</v>
      </c>
      <c r="I645" s="222"/>
      <c r="J645" s="218"/>
      <c r="K645" s="218"/>
      <c r="L645" s="223"/>
      <c r="M645" s="224"/>
      <c r="N645" s="225"/>
      <c r="O645" s="225"/>
      <c r="P645" s="225"/>
      <c r="Q645" s="225"/>
      <c r="R645" s="225"/>
      <c r="S645" s="225"/>
      <c r="T645" s="226"/>
      <c r="AT645" s="227" t="s">
        <v>164</v>
      </c>
      <c r="AU645" s="227" t="s">
        <v>89</v>
      </c>
      <c r="AV645" s="13" t="s">
        <v>87</v>
      </c>
      <c r="AW645" s="13" t="s">
        <v>34</v>
      </c>
      <c r="AX645" s="13" t="s">
        <v>79</v>
      </c>
      <c r="AY645" s="227" t="s">
        <v>154</v>
      </c>
    </row>
    <row r="646" spans="1:65" s="14" customFormat="1" ht="11.25">
      <c r="B646" s="228"/>
      <c r="C646" s="229"/>
      <c r="D646" s="219" t="s">
        <v>164</v>
      </c>
      <c r="E646" s="230" t="s">
        <v>1</v>
      </c>
      <c r="F646" s="231" t="s">
        <v>800</v>
      </c>
      <c r="G646" s="229"/>
      <c r="H646" s="232">
        <v>16.899999999999999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164</v>
      </c>
      <c r="AU646" s="238" t="s">
        <v>89</v>
      </c>
      <c r="AV646" s="14" t="s">
        <v>89</v>
      </c>
      <c r="AW646" s="14" t="s">
        <v>34</v>
      </c>
      <c r="AX646" s="14" t="s">
        <v>79</v>
      </c>
      <c r="AY646" s="238" t="s">
        <v>154</v>
      </c>
    </row>
    <row r="647" spans="1:65" s="14" customFormat="1" ht="11.25">
      <c r="B647" s="228"/>
      <c r="C647" s="229"/>
      <c r="D647" s="219" t="s">
        <v>164</v>
      </c>
      <c r="E647" s="230" t="s">
        <v>1</v>
      </c>
      <c r="F647" s="231" t="s">
        <v>801</v>
      </c>
      <c r="G647" s="229"/>
      <c r="H647" s="232">
        <v>31.7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164</v>
      </c>
      <c r="AU647" s="238" t="s">
        <v>89</v>
      </c>
      <c r="AV647" s="14" t="s">
        <v>89</v>
      </c>
      <c r="AW647" s="14" t="s">
        <v>34</v>
      </c>
      <c r="AX647" s="14" t="s">
        <v>79</v>
      </c>
      <c r="AY647" s="238" t="s">
        <v>154</v>
      </c>
    </row>
    <row r="648" spans="1:65" s="14" customFormat="1" ht="11.25">
      <c r="B648" s="228"/>
      <c r="C648" s="229"/>
      <c r="D648" s="219" t="s">
        <v>164</v>
      </c>
      <c r="E648" s="230" t="s">
        <v>1</v>
      </c>
      <c r="F648" s="231" t="s">
        <v>802</v>
      </c>
      <c r="G648" s="229"/>
      <c r="H648" s="232">
        <v>35.6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AT648" s="238" t="s">
        <v>164</v>
      </c>
      <c r="AU648" s="238" t="s">
        <v>89</v>
      </c>
      <c r="AV648" s="14" t="s">
        <v>89</v>
      </c>
      <c r="AW648" s="14" t="s">
        <v>34</v>
      </c>
      <c r="AX648" s="14" t="s">
        <v>79</v>
      </c>
      <c r="AY648" s="238" t="s">
        <v>154</v>
      </c>
    </row>
    <row r="649" spans="1:65" s="14" customFormat="1" ht="11.25">
      <c r="B649" s="228"/>
      <c r="C649" s="229"/>
      <c r="D649" s="219" t="s">
        <v>164</v>
      </c>
      <c r="E649" s="230" t="s">
        <v>1</v>
      </c>
      <c r="F649" s="231" t="s">
        <v>803</v>
      </c>
      <c r="G649" s="229"/>
      <c r="H649" s="232">
        <v>7.85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AT649" s="238" t="s">
        <v>164</v>
      </c>
      <c r="AU649" s="238" t="s">
        <v>89</v>
      </c>
      <c r="AV649" s="14" t="s">
        <v>89</v>
      </c>
      <c r="AW649" s="14" t="s">
        <v>34</v>
      </c>
      <c r="AX649" s="14" t="s">
        <v>79</v>
      </c>
      <c r="AY649" s="238" t="s">
        <v>154</v>
      </c>
    </row>
    <row r="650" spans="1:65" s="14" customFormat="1" ht="11.25">
      <c r="B650" s="228"/>
      <c r="C650" s="229"/>
      <c r="D650" s="219" t="s">
        <v>164</v>
      </c>
      <c r="E650" s="230" t="s">
        <v>1</v>
      </c>
      <c r="F650" s="231" t="s">
        <v>804</v>
      </c>
      <c r="G650" s="229"/>
      <c r="H650" s="232">
        <v>39.549999999999997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AT650" s="238" t="s">
        <v>164</v>
      </c>
      <c r="AU650" s="238" t="s">
        <v>89</v>
      </c>
      <c r="AV650" s="14" t="s">
        <v>89</v>
      </c>
      <c r="AW650" s="14" t="s">
        <v>34</v>
      </c>
      <c r="AX650" s="14" t="s">
        <v>79</v>
      </c>
      <c r="AY650" s="238" t="s">
        <v>154</v>
      </c>
    </row>
    <row r="651" spans="1:65" s="14" customFormat="1" ht="11.25">
      <c r="B651" s="228"/>
      <c r="C651" s="229"/>
      <c r="D651" s="219" t="s">
        <v>164</v>
      </c>
      <c r="E651" s="230" t="s">
        <v>1</v>
      </c>
      <c r="F651" s="231" t="s">
        <v>805</v>
      </c>
      <c r="G651" s="229"/>
      <c r="H651" s="232">
        <v>69.7</v>
      </c>
      <c r="I651" s="233"/>
      <c r="J651" s="229"/>
      <c r="K651" s="229"/>
      <c r="L651" s="234"/>
      <c r="M651" s="235"/>
      <c r="N651" s="236"/>
      <c r="O651" s="236"/>
      <c r="P651" s="236"/>
      <c r="Q651" s="236"/>
      <c r="R651" s="236"/>
      <c r="S651" s="236"/>
      <c r="T651" s="237"/>
      <c r="AT651" s="238" t="s">
        <v>164</v>
      </c>
      <c r="AU651" s="238" t="s">
        <v>89</v>
      </c>
      <c r="AV651" s="14" t="s">
        <v>89</v>
      </c>
      <c r="AW651" s="14" t="s">
        <v>34</v>
      </c>
      <c r="AX651" s="14" t="s">
        <v>79</v>
      </c>
      <c r="AY651" s="238" t="s">
        <v>154</v>
      </c>
    </row>
    <row r="652" spans="1:65" s="14" customFormat="1" ht="11.25">
      <c r="B652" s="228"/>
      <c r="C652" s="229"/>
      <c r="D652" s="219" t="s">
        <v>164</v>
      </c>
      <c r="E652" s="230" t="s">
        <v>1</v>
      </c>
      <c r="F652" s="231" t="s">
        <v>806</v>
      </c>
      <c r="G652" s="229"/>
      <c r="H652" s="232">
        <v>5.7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AT652" s="238" t="s">
        <v>164</v>
      </c>
      <c r="AU652" s="238" t="s">
        <v>89</v>
      </c>
      <c r="AV652" s="14" t="s">
        <v>89</v>
      </c>
      <c r="AW652" s="14" t="s">
        <v>34</v>
      </c>
      <c r="AX652" s="14" t="s">
        <v>79</v>
      </c>
      <c r="AY652" s="238" t="s">
        <v>154</v>
      </c>
    </row>
    <row r="653" spans="1:65" s="14" customFormat="1" ht="11.25">
      <c r="B653" s="228"/>
      <c r="C653" s="229"/>
      <c r="D653" s="219" t="s">
        <v>164</v>
      </c>
      <c r="E653" s="230" t="s">
        <v>1</v>
      </c>
      <c r="F653" s="231" t="s">
        <v>807</v>
      </c>
      <c r="G653" s="229"/>
      <c r="H653" s="232">
        <v>49.6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AT653" s="238" t="s">
        <v>164</v>
      </c>
      <c r="AU653" s="238" t="s">
        <v>89</v>
      </c>
      <c r="AV653" s="14" t="s">
        <v>89</v>
      </c>
      <c r="AW653" s="14" t="s">
        <v>34</v>
      </c>
      <c r="AX653" s="14" t="s">
        <v>79</v>
      </c>
      <c r="AY653" s="238" t="s">
        <v>154</v>
      </c>
    </row>
    <row r="654" spans="1:65" s="14" customFormat="1" ht="11.25">
      <c r="B654" s="228"/>
      <c r="C654" s="229"/>
      <c r="D654" s="219" t="s">
        <v>164</v>
      </c>
      <c r="E654" s="230" t="s">
        <v>1</v>
      </c>
      <c r="F654" s="231" t="s">
        <v>808</v>
      </c>
      <c r="G654" s="229"/>
      <c r="H654" s="232">
        <v>29.3</v>
      </c>
      <c r="I654" s="233"/>
      <c r="J654" s="229"/>
      <c r="K654" s="229"/>
      <c r="L654" s="234"/>
      <c r="M654" s="235"/>
      <c r="N654" s="236"/>
      <c r="O654" s="236"/>
      <c r="P654" s="236"/>
      <c r="Q654" s="236"/>
      <c r="R654" s="236"/>
      <c r="S654" s="236"/>
      <c r="T654" s="237"/>
      <c r="AT654" s="238" t="s">
        <v>164</v>
      </c>
      <c r="AU654" s="238" t="s">
        <v>89</v>
      </c>
      <c r="AV654" s="14" t="s">
        <v>89</v>
      </c>
      <c r="AW654" s="14" t="s">
        <v>34</v>
      </c>
      <c r="AX654" s="14" t="s">
        <v>79</v>
      </c>
      <c r="AY654" s="238" t="s">
        <v>154</v>
      </c>
    </row>
    <row r="655" spans="1:65" s="14" customFormat="1" ht="11.25">
      <c r="B655" s="228"/>
      <c r="C655" s="229"/>
      <c r="D655" s="219" t="s">
        <v>164</v>
      </c>
      <c r="E655" s="230" t="s">
        <v>1</v>
      </c>
      <c r="F655" s="231" t="s">
        <v>809</v>
      </c>
      <c r="G655" s="229"/>
      <c r="H655" s="232">
        <v>3.1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AT655" s="238" t="s">
        <v>164</v>
      </c>
      <c r="AU655" s="238" t="s">
        <v>89</v>
      </c>
      <c r="AV655" s="14" t="s">
        <v>89</v>
      </c>
      <c r="AW655" s="14" t="s">
        <v>34</v>
      </c>
      <c r="AX655" s="14" t="s">
        <v>79</v>
      </c>
      <c r="AY655" s="238" t="s">
        <v>154</v>
      </c>
    </row>
    <row r="656" spans="1:65" s="15" customFormat="1" ht="11.25">
      <c r="B656" s="239"/>
      <c r="C656" s="240"/>
      <c r="D656" s="219" t="s">
        <v>164</v>
      </c>
      <c r="E656" s="241" t="s">
        <v>1</v>
      </c>
      <c r="F656" s="242" t="s">
        <v>172</v>
      </c>
      <c r="G656" s="240"/>
      <c r="H656" s="243">
        <v>289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AT656" s="249" t="s">
        <v>164</v>
      </c>
      <c r="AU656" s="249" t="s">
        <v>89</v>
      </c>
      <c r="AV656" s="15" t="s">
        <v>162</v>
      </c>
      <c r="AW656" s="15" t="s">
        <v>34</v>
      </c>
      <c r="AX656" s="15" t="s">
        <v>87</v>
      </c>
      <c r="AY656" s="249" t="s">
        <v>154</v>
      </c>
    </row>
    <row r="657" spans="1:65" s="2" customFormat="1" ht="16.5" customHeight="1">
      <c r="A657" s="35"/>
      <c r="B657" s="36"/>
      <c r="C657" s="204" t="s">
        <v>810</v>
      </c>
      <c r="D657" s="204" t="s">
        <v>157</v>
      </c>
      <c r="E657" s="205" t="s">
        <v>811</v>
      </c>
      <c r="F657" s="206" t="s">
        <v>812</v>
      </c>
      <c r="G657" s="207" t="s">
        <v>179</v>
      </c>
      <c r="H657" s="208">
        <v>135</v>
      </c>
      <c r="I657" s="209"/>
      <c r="J657" s="210">
        <f>ROUND(I657*H657,2)</f>
        <v>0</v>
      </c>
      <c r="K657" s="206" t="s">
        <v>161</v>
      </c>
      <c r="L657" s="40"/>
      <c r="M657" s="211" t="s">
        <v>1</v>
      </c>
      <c r="N657" s="212" t="s">
        <v>44</v>
      </c>
      <c r="O657" s="72"/>
      <c r="P657" s="213">
        <f>O657*H657</f>
        <v>0</v>
      </c>
      <c r="Q657" s="213">
        <v>0</v>
      </c>
      <c r="R657" s="213">
        <f>Q657*H657</f>
        <v>0</v>
      </c>
      <c r="S657" s="213">
        <v>0</v>
      </c>
      <c r="T657" s="214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15" t="s">
        <v>162</v>
      </c>
      <c r="AT657" s="215" t="s">
        <v>157</v>
      </c>
      <c r="AU657" s="215" t="s">
        <v>89</v>
      </c>
      <c r="AY657" s="18" t="s">
        <v>154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8" t="s">
        <v>87</v>
      </c>
      <c r="BK657" s="216">
        <f>ROUND(I657*H657,2)</f>
        <v>0</v>
      </c>
      <c r="BL657" s="18" t="s">
        <v>162</v>
      </c>
      <c r="BM657" s="215" t="s">
        <v>813</v>
      </c>
    </row>
    <row r="658" spans="1:65" s="13" customFormat="1" ht="11.25">
      <c r="B658" s="217"/>
      <c r="C658" s="218"/>
      <c r="D658" s="219" t="s">
        <v>164</v>
      </c>
      <c r="E658" s="220" t="s">
        <v>1</v>
      </c>
      <c r="F658" s="221" t="s">
        <v>814</v>
      </c>
      <c r="G658" s="218"/>
      <c r="H658" s="220" t="s">
        <v>1</v>
      </c>
      <c r="I658" s="222"/>
      <c r="J658" s="218"/>
      <c r="K658" s="218"/>
      <c r="L658" s="223"/>
      <c r="M658" s="224"/>
      <c r="N658" s="225"/>
      <c r="O658" s="225"/>
      <c r="P658" s="225"/>
      <c r="Q658" s="225"/>
      <c r="R658" s="225"/>
      <c r="S658" s="225"/>
      <c r="T658" s="226"/>
      <c r="AT658" s="227" t="s">
        <v>164</v>
      </c>
      <c r="AU658" s="227" t="s">
        <v>89</v>
      </c>
      <c r="AV658" s="13" t="s">
        <v>87</v>
      </c>
      <c r="AW658" s="13" t="s">
        <v>34</v>
      </c>
      <c r="AX658" s="13" t="s">
        <v>79</v>
      </c>
      <c r="AY658" s="227" t="s">
        <v>154</v>
      </c>
    </row>
    <row r="659" spans="1:65" s="13" customFormat="1" ht="11.25">
      <c r="B659" s="217"/>
      <c r="C659" s="218"/>
      <c r="D659" s="219" t="s">
        <v>164</v>
      </c>
      <c r="E659" s="220" t="s">
        <v>1</v>
      </c>
      <c r="F659" s="221" t="s">
        <v>815</v>
      </c>
      <c r="G659" s="218"/>
      <c r="H659" s="220" t="s">
        <v>1</v>
      </c>
      <c r="I659" s="222"/>
      <c r="J659" s="218"/>
      <c r="K659" s="218"/>
      <c r="L659" s="223"/>
      <c r="M659" s="224"/>
      <c r="N659" s="225"/>
      <c r="O659" s="225"/>
      <c r="P659" s="225"/>
      <c r="Q659" s="225"/>
      <c r="R659" s="225"/>
      <c r="S659" s="225"/>
      <c r="T659" s="226"/>
      <c r="AT659" s="227" t="s">
        <v>164</v>
      </c>
      <c r="AU659" s="227" t="s">
        <v>89</v>
      </c>
      <c r="AV659" s="13" t="s">
        <v>87</v>
      </c>
      <c r="AW659" s="13" t="s">
        <v>34</v>
      </c>
      <c r="AX659" s="13" t="s">
        <v>79</v>
      </c>
      <c r="AY659" s="227" t="s">
        <v>154</v>
      </c>
    </row>
    <row r="660" spans="1:65" s="14" customFormat="1" ht="11.25">
      <c r="B660" s="228"/>
      <c r="C660" s="229"/>
      <c r="D660" s="219" t="s">
        <v>164</v>
      </c>
      <c r="E660" s="230" t="s">
        <v>1</v>
      </c>
      <c r="F660" s="231" t="s">
        <v>816</v>
      </c>
      <c r="G660" s="229"/>
      <c r="H660" s="232">
        <v>36.630000000000003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164</v>
      </c>
      <c r="AU660" s="238" t="s">
        <v>89</v>
      </c>
      <c r="AV660" s="14" t="s">
        <v>89</v>
      </c>
      <c r="AW660" s="14" t="s">
        <v>34</v>
      </c>
      <c r="AX660" s="14" t="s">
        <v>79</v>
      </c>
      <c r="AY660" s="238" t="s">
        <v>154</v>
      </c>
    </row>
    <row r="661" spans="1:65" s="13" customFormat="1" ht="11.25">
      <c r="B661" s="217"/>
      <c r="C661" s="218"/>
      <c r="D661" s="219" t="s">
        <v>164</v>
      </c>
      <c r="E661" s="220" t="s">
        <v>1</v>
      </c>
      <c r="F661" s="221" t="s">
        <v>789</v>
      </c>
      <c r="G661" s="218"/>
      <c r="H661" s="220" t="s">
        <v>1</v>
      </c>
      <c r="I661" s="222"/>
      <c r="J661" s="218"/>
      <c r="K661" s="218"/>
      <c r="L661" s="223"/>
      <c r="M661" s="224"/>
      <c r="N661" s="225"/>
      <c r="O661" s="225"/>
      <c r="P661" s="225"/>
      <c r="Q661" s="225"/>
      <c r="R661" s="225"/>
      <c r="S661" s="225"/>
      <c r="T661" s="226"/>
      <c r="AT661" s="227" t="s">
        <v>164</v>
      </c>
      <c r="AU661" s="227" t="s">
        <v>89</v>
      </c>
      <c r="AV661" s="13" t="s">
        <v>87</v>
      </c>
      <c r="AW661" s="13" t="s">
        <v>34</v>
      </c>
      <c r="AX661" s="13" t="s">
        <v>79</v>
      </c>
      <c r="AY661" s="227" t="s">
        <v>154</v>
      </c>
    </row>
    <row r="662" spans="1:65" s="14" customFormat="1" ht="11.25">
      <c r="B662" s="228"/>
      <c r="C662" s="229"/>
      <c r="D662" s="219" t="s">
        <v>164</v>
      </c>
      <c r="E662" s="230" t="s">
        <v>1</v>
      </c>
      <c r="F662" s="231" t="s">
        <v>817</v>
      </c>
      <c r="G662" s="229"/>
      <c r="H662" s="232">
        <v>18.04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AT662" s="238" t="s">
        <v>164</v>
      </c>
      <c r="AU662" s="238" t="s">
        <v>89</v>
      </c>
      <c r="AV662" s="14" t="s">
        <v>89</v>
      </c>
      <c r="AW662" s="14" t="s">
        <v>34</v>
      </c>
      <c r="AX662" s="14" t="s">
        <v>79</v>
      </c>
      <c r="AY662" s="238" t="s">
        <v>154</v>
      </c>
    </row>
    <row r="663" spans="1:65" s="13" customFormat="1" ht="11.25">
      <c r="B663" s="217"/>
      <c r="C663" s="218"/>
      <c r="D663" s="219" t="s">
        <v>164</v>
      </c>
      <c r="E663" s="220" t="s">
        <v>1</v>
      </c>
      <c r="F663" s="221" t="s">
        <v>818</v>
      </c>
      <c r="G663" s="218"/>
      <c r="H663" s="220" t="s">
        <v>1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164</v>
      </c>
      <c r="AU663" s="227" t="s">
        <v>89</v>
      </c>
      <c r="AV663" s="13" t="s">
        <v>87</v>
      </c>
      <c r="AW663" s="13" t="s">
        <v>34</v>
      </c>
      <c r="AX663" s="13" t="s">
        <v>79</v>
      </c>
      <c r="AY663" s="227" t="s">
        <v>154</v>
      </c>
    </row>
    <row r="664" spans="1:65" s="14" customFormat="1" ht="11.25">
      <c r="B664" s="228"/>
      <c r="C664" s="229"/>
      <c r="D664" s="219" t="s">
        <v>164</v>
      </c>
      <c r="E664" s="230" t="s">
        <v>1</v>
      </c>
      <c r="F664" s="231" t="s">
        <v>819</v>
      </c>
      <c r="G664" s="229"/>
      <c r="H664" s="232">
        <v>83.95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164</v>
      </c>
      <c r="AU664" s="238" t="s">
        <v>89</v>
      </c>
      <c r="AV664" s="14" t="s">
        <v>89</v>
      </c>
      <c r="AW664" s="14" t="s">
        <v>34</v>
      </c>
      <c r="AX664" s="14" t="s">
        <v>79</v>
      </c>
      <c r="AY664" s="238" t="s">
        <v>154</v>
      </c>
    </row>
    <row r="665" spans="1:65" s="14" customFormat="1" ht="11.25">
      <c r="B665" s="228"/>
      <c r="C665" s="229"/>
      <c r="D665" s="219" t="s">
        <v>164</v>
      </c>
      <c r="E665" s="230" t="s">
        <v>1</v>
      </c>
      <c r="F665" s="231" t="s">
        <v>820</v>
      </c>
      <c r="G665" s="229"/>
      <c r="H665" s="232">
        <v>-3.62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AT665" s="238" t="s">
        <v>164</v>
      </c>
      <c r="AU665" s="238" t="s">
        <v>89</v>
      </c>
      <c r="AV665" s="14" t="s">
        <v>89</v>
      </c>
      <c r="AW665" s="14" t="s">
        <v>34</v>
      </c>
      <c r="AX665" s="14" t="s">
        <v>79</v>
      </c>
      <c r="AY665" s="238" t="s">
        <v>154</v>
      </c>
    </row>
    <row r="666" spans="1:65" s="15" customFormat="1" ht="11.25">
      <c r="B666" s="239"/>
      <c r="C666" s="240"/>
      <c r="D666" s="219" t="s">
        <v>164</v>
      </c>
      <c r="E666" s="241" t="s">
        <v>1</v>
      </c>
      <c r="F666" s="242" t="s">
        <v>172</v>
      </c>
      <c r="G666" s="240"/>
      <c r="H666" s="243">
        <v>135</v>
      </c>
      <c r="I666" s="244"/>
      <c r="J666" s="240"/>
      <c r="K666" s="240"/>
      <c r="L666" s="245"/>
      <c r="M666" s="246"/>
      <c r="N666" s="247"/>
      <c r="O666" s="247"/>
      <c r="P666" s="247"/>
      <c r="Q666" s="247"/>
      <c r="R666" s="247"/>
      <c r="S666" s="247"/>
      <c r="T666" s="248"/>
      <c r="AT666" s="249" t="s">
        <v>164</v>
      </c>
      <c r="AU666" s="249" t="s">
        <v>89</v>
      </c>
      <c r="AV666" s="15" t="s">
        <v>162</v>
      </c>
      <c r="AW666" s="15" t="s">
        <v>34</v>
      </c>
      <c r="AX666" s="15" t="s">
        <v>87</v>
      </c>
      <c r="AY666" s="249" t="s">
        <v>154</v>
      </c>
    </row>
    <row r="667" spans="1:65" s="2" customFormat="1" ht="48" customHeight="1">
      <c r="A667" s="35"/>
      <c r="B667" s="36"/>
      <c r="C667" s="204" t="s">
        <v>821</v>
      </c>
      <c r="D667" s="204" t="s">
        <v>157</v>
      </c>
      <c r="E667" s="205" t="s">
        <v>822</v>
      </c>
      <c r="F667" s="206" t="s">
        <v>823</v>
      </c>
      <c r="G667" s="207" t="s">
        <v>179</v>
      </c>
      <c r="H667" s="208">
        <v>9</v>
      </c>
      <c r="I667" s="209"/>
      <c r="J667" s="210">
        <f>ROUND(I667*H667,2)</f>
        <v>0</v>
      </c>
      <c r="K667" s="206" t="s">
        <v>161</v>
      </c>
      <c r="L667" s="40"/>
      <c r="M667" s="211" t="s">
        <v>1</v>
      </c>
      <c r="N667" s="212" t="s">
        <v>44</v>
      </c>
      <c r="O667" s="72"/>
      <c r="P667" s="213">
        <f>O667*H667</f>
        <v>0</v>
      </c>
      <c r="Q667" s="213">
        <v>0</v>
      </c>
      <c r="R667" s="213">
        <f>Q667*H667</f>
        <v>0</v>
      </c>
      <c r="S667" s="213">
        <v>2.8309999999999998E-2</v>
      </c>
      <c r="T667" s="214">
        <f>S667*H667</f>
        <v>0.25478999999999996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15" t="s">
        <v>162</v>
      </c>
      <c r="AT667" s="215" t="s">
        <v>157</v>
      </c>
      <c r="AU667" s="215" t="s">
        <v>89</v>
      </c>
      <c r="AY667" s="18" t="s">
        <v>154</v>
      </c>
      <c r="BE667" s="216">
        <f>IF(N667="základní",J667,0)</f>
        <v>0</v>
      </c>
      <c r="BF667" s="216">
        <f>IF(N667="snížená",J667,0)</f>
        <v>0</v>
      </c>
      <c r="BG667" s="216">
        <f>IF(N667="zákl. přenesená",J667,0)</f>
        <v>0</v>
      </c>
      <c r="BH667" s="216">
        <f>IF(N667="sníž. přenesená",J667,0)</f>
        <v>0</v>
      </c>
      <c r="BI667" s="216">
        <f>IF(N667="nulová",J667,0)</f>
        <v>0</v>
      </c>
      <c r="BJ667" s="18" t="s">
        <v>87</v>
      </c>
      <c r="BK667" s="216">
        <f>ROUND(I667*H667,2)</f>
        <v>0</v>
      </c>
      <c r="BL667" s="18" t="s">
        <v>162</v>
      </c>
      <c r="BM667" s="215" t="s">
        <v>824</v>
      </c>
    </row>
    <row r="668" spans="1:65" s="13" customFormat="1" ht="11.25">
      <c r="B668" s="217"/>
      <c r="C668" s="218"/>
      <c r="D668" s="219" t="s">
        <v>164</v>
      </c>
      <c r="E668" s="220" t="s">
        <v>1</v>
      </c>
      <c r="F668" s="221" t="s">
        <v>825</v>
      </c>
      <c r="G668" s="218"/>
      <c r="H668" s="220" t="s">
        <v>1</v>
      </c>
      <c r="I668" s="222"/>
      <c r="J668" s="218"/>
      <c r="K668" s="218"/>
      <c r="L668" s="223"/>
      <c r="M668" s="224"/>
      <c r="N668" s="225"/>
      <c r="O668" s="225"/>
      <c r="P668" s="225"/>
      <c r="Q668" s="225"/>
      <c r="R668" s="225"/>
      <c r="S668" s="225"/>
      <c r="T668" s="226"/>
      <c r="AT668" s="227" t="s">
        <v>164</v>
      </c>
      <c r="AU668" s="227" t="s">
        <v>89</v>
      </c>
      <c r="AV668" s="13" t="s">
        <v>87</v>
      </c>
      <c r="AW668" s="13" t="s">
        <v>34</v>
      </c>
      <c r="AX668" s="13" t="s">
        <v>79</v>
      </c>
      <c r="AY668" s="227" t="s">
        <v>154</v>
      </c>
    </row>
    <row r="669" spans="1:65" s="14" customFormat="1" ht="11.25">
      <c r="B669" s="228"/>
      <c r="C669" s="229"/>
      <c r="D669" s="219" t="s">
        <v>164</v>
      </c>
      <c r="E669" s="230" t="s">
        <v>1</v>
      </c>
      <c r="F669" s="231" t="s">
        <v>826</v>
      </c>
      <c r="G669" s="229"/>
      <c r="H669" s="232">
        <v>8.19</v>
      </c>
      <c r="I669" s="233"/>
      <c r="J669" s="229"/>
      <c r="K669" s="229"/>
      <c r="L669" s="234"/>
      <c r="M669" s="235"/>
      <c r="N669" s="236"/>
      <c r="O669" s="236"/>
      <c r="P669" s="236"/>
      <c r="Q669" s="236"/>
      <c r="R669" s="236"/>
      <c r="S669" s="236"/>
      <c r="T669" s="237"/>
      <c r="AT669" s="238" t="s">
        <v>164</v>
      </c>
      <c r="AU669" s="238" t="s">
        <v>89</v>
      </c>
      <c r="AV669" s="14" t="s">
        <v>89</v>
      </c>
      <c r="AW669" s="14" t="s">
        <v>34</v>
      </c>
      <c r="AX669" s="14" t="s">
        <v>79</v>
      </c>
      <c r="AY669" s="238" t="s">
        <v>154</v>
      </c>
    </row>
    <row r="670" spans="1:65" s="14" customFormat="1" ht="11.25">
      <c r="B670" s="228"/>
      <c r="C670" s="229"/>
      <c r="D670" s="219" t="s">
        <v>164</v>
      </c>
      <c r="E670" s="230" t="s">
        <v>1</v>
      </c>
      <c r="F670" s="231" t="s">
        <v>827</v>
      </c>
      <c r="G670" s="229"/>
      <c r="H670" s="232">
        <v>0.81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164</v>
      </c>
      <c r="AU670" s="238" t="s">
        <v>89</v>
      </c>
      <c r="AV670" s="14" t="s">
        <v>89</v>
      </c>
      <c r="AW670" s="14" t="s">
        <v>34</v>
      </c>
      <c r="AX670" s="14" t="s">
        <v>79</v>
      </c>
      <c r="AY670" s="238" t="s">
        <v>154</v>
      </c>
    </row>
    <row r="671" spans="1:65" s="15" customFormat="1" ht="11.25">
      <c r="B671" s="239"/>
      <c r="C671" s="240"/>
      <c r="D671" s="219" t="s">
        <v>164</v>
      </c>
      <c r="E671" s="241" t="s">
        <v>1</v>
      </c>
      <c r="F671" s="242" t="s">
        <v>172</v>
      </c>
      <c r="G671" s="240"/>
      <c r="H671" s="243">
        <v>9</v>
      </c>
      <c r="I671" s="244"/>
      <c r="J671" s="240"/>
      <c r="K671" s="240"/>
      <c r="L671" s="245"/>
      <c r="M671" s="246"/>
      <c r="N671" s="247"/>
      <c r="O671" s="247"/>
      <c r="P671" s="247"/>
      <c r="Q671" s="247"/>
      <c r="R671" s="247"/>
      <c r="S671" s="247"/>
      <c r="T671" s="248"/>
      <c r="AT671" s="249" t="s">
        <v>164</v>
      </c>
      <c r="AU671" s="249" t="s">
        <v>89</v>
      </c>
      <c r="AV671" s="15" t="s">
        <v>162</v>
      </c>
      <c r="AW671" s="15" t="s">
        <v>34</v>
      </c>
      <c r="AX671" s="15" t="s">
        <v>87</v>
      </c>
      <c r="AY671" s="249" t="s">
        <v>154</v>
      </c>
    </row>
    <row r="672" spans="1:65" s="2" customFormat="1" ht="24" customHeight="1">
      <c r="A672" s="35"/>
      <c r="B672" s="36"/>
      <c r="C672" s="204" t="s">
        <v>828</v>
      </c>
      <c r="D672" s="204" t="s">
        <v>157</v>
      </c>
      <c r="E672" s="205" t="s">
        <v>829</v>
      </c>
      <c r="F672" s="206" t="s">
        <v>830</v>
      </c>
      <c r="G672" s="207" t="s">
        <v>179</v>
      </c>
      <c r="H672" s="208">
        <v>82</v>
      </c>
      <c r="I672" s="209"/>
      <c r="J672" s="210">
        <f>ROUND(I672*H672,2)</f>
        <v>0</v>
      </c>
      <c r="K672" s="206" t="s">
        <v>161</v>
      </c>
      <c r="L672" s="40"/>
      <c r="M672" s="211" t="s">
        <v>1</v>
      </c>
      <c r="N672" s="212" t="s">
        <v>44</v>
      </c>
      <c r="O672" s="72"/>
      <c r="P672" s="213">
        <f>O672*H672</f>
        <v>0</v>
      </c>
      <c r="Q672" s="213">
        <v>0</v>
      </c>
      <c r="R672" s="213">
        <f>Q672*H672</f>
        <v>0</v>
      </c>
      <c r="S672" s="213">
        <v>2.0999999999999999E-3</v>
      </c>
      <c r="T672" s="214">
        <f>S672*H672</f>
        <v>0.17219999999999999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15" t="s">
        <v>162</v>
      </c>
      <c r="AT672" s="215" t="s">
        <v>157</v>
      </c>
      <c r="AU672" s="215" t="s">
        <v>89</v>
      </c>
      <c r="AY672" s="18" t="s">
        <v>154</v>
      </c>
      <c r="BE672" s="216">
        <f>IF(N672="základní",J672,0)</f>
        <v>0</v>
      </c>
      <c r="BF672" s="216">
        <f>IF(N672="snížená",J672,0)</f>
        <v>0</v>
      </c>
      <c r="BG672" s="216">
        <f>IF(N672="zákl. přenesená",J672,0)</f>
        <v>0</v>
      </c>
      <c r="BH672" s="216">
        <f>IF(N672="sníž. přenesená",J672,0)</f>
        <v>0</v>
      </c>
      <c r="BI672" s="216">
        <f>IF(N672="nulová",J672,0)</f>
        <v>0</v>
      </c>
      <c r="BJ672" s="18" t="s">
        <v>87</v>
      </c>
      <c r="BK672" s="216">
        <f>ROUND(I672*H672,2)</f>
        <v>0</v>
      </c>
      <c r="BL672" s="18" t="s">
        <v>162</v>
      </c>
      <c r="BM672" s="215" t="s">
        <v>831</v>
      </c>
    </row>
    <row r="673" spans="1:65" s="13" customFormat="1" ht="22.5">
      <c r="B673" s="217"/>
      <c r="C673" s="218"/>
      <c r="D673" s="219" t="s">
        <v>164</v>
      </c>
      <c r="E673" s="220" t="s">
        <v>1</v>
      </c>
      <c r="F673" s="221" t="s">
        <v>832</v>
      </c>
      <c r="G673" s="218"/>
      <c r="H673" s="220" t="s">
        <v>1</v>
      </c>
      <c r="I673" s="222"/>
      <c r="J673" s="218"/>
      <c r="K673" s="218"/>
      <c r="L673" s="223"/>
      <c r="M673" s="224"/>
      <c r="N673" s="225"/>
      <c r="O673" s="225"/>
      <c r="P673" s="225"/>
      <c r="Q673" s="225"/>
      <c r="R673" s="225"/>
      <c r="S673" s="225"/>
      <c r="T673" s="226"/>
      <c r="AT673" s="227" t="s">
        <v>164</v>
      </c>
      <c r="AU673" s="227" t="s">
        <v>89</v>
      </c>
      <c r="AV673" s="13" t="s">
        <v>87</v>
      </c>
      <c r="AW673" s="13" t="s">
        <v>34</v>
      </c>
      <c r="AX673" s="13" t="s">
        <v>79</v>
      </c>
      <c r="AY673" s="227" t="s">
        <v>154</v>
      </c>
    </row>
    <row r="674" spans="1:65" s="14" customFormat="1" ht="11.25">
      <c r="B674" s="228"/>
      <c r="C674" s="229"/>
      <c r="D674" s="219" t="s">
        <v>164</v>
      </c>
      <c r="E674" s="230" t="s">
        <v>1</v>
      </c>
      <c r="F674" s="231" t="s">
        <v>833</v>
      </c>
      <c r="G674" s="229"/>
      <c r="H674" s="232">
        <v>54.155000000000001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164</v>
      </c>
      <c r="AU674" s="238" t="s">
        <v>89</v>
      </c>
      <c r="AV674" s="14" t="s">
        <v>89</v>
      </c>
      <c r="AW674" s="14" t="s">
        <v>34</v>
      </c>
      <c r="AX674" s="14" t="s">
        <v>79</v>
      </c>
      <c r="AY674" s="238" t="s">
        <v>154</v>
      </c>
    </row>
    <row r="675" spans="1:65" s="14" customFormat="1" ht="11.25">
      <c r="B675" s="228"/>
      <c r="C675" s="229"/>
      <c r="D675" s="219" t="s">
        <v>164</v>
      </c>
      <c r="E675" s="230" t="s">
        <v>1</v>
      </c>
      <c r="F675" s="231" t="s">
        <v>834</v>
      </c>
      <c r="G675" s="229"/>
      <c r="H675" s="232">
        <v>27.465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164</v>
      </c>
      <c r="AU675" s="238" t="s">
        <v>89</v>
      </c>
      <c r="AV675" s="14" t="s">
        <v>89</v>
      </c>
      <c r="AW675" s="14" t="s">
        <v>34</v>
      </c>
      <c r="AX675" s="14" t="s">
        <v>79</v>
      </c>
      <c r="AY675" s="238" t="s">
        <v>154</v>
      </c>
    </row>
    <row r="676" spans="1:65" s="14" customFormat="1" ht="11.25">
      <c r="B676" s="228"/>
      <c r="C676" s="229"/>
      <c r="D676" s="219" t="s">
        <v>164</v>
      </c>
      <c r="E676" s="230" t="s">
        <v>1</v>
      </c>
      <c r="F676" s="231" t="s">
        <v>835</v>
      </c>
      <c r="G676" s="229"/>
      <c r="H676" s="232">
        <v>0.38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AT676" s="238" t="s">
        <v>164</v>
      </c>
      <c r="AU676" s="238" t="s">
        <v>89</v>
      </c>
      <c r="AV676" s="14" t="s">
        <v>89</v>
      </c>
      <c r="AW676" s="14" t="s">
        <v>34</v>
      </c>
      <c r="AX676" s="14" t="s">
        <v>79</v>
      </c>
      <c r="AY676" s="238" t="s">
        <v>154</v>
      </c>
    </row>
    <row r="677" spans="1:65" s="15" customFormat="1" ht="11.25">
      <c r="B677" s="239"/>
      <c r="C677" s="240"/>
      <c r="D677" s="219" t="s">
        <v>164</v>
      </c>
      <c r="E677" s="241" t="s">
        <v>1</v>
      </c>
      <c r="F677" s="242" t="s">
        <v>172</v>
      </c>
      <c r="G677" s="240"/>
      <c r="H677" s="243">
        <v>82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AT677" s="249" t="s">
        <v>164</v>
      </c>
      <c r="AU677" s="249" t="s">
        <v>89</v>
      </c>
      <c r="AV677" s="15" t="s">
        <v>162</v>
      </c>
      <c r="AW677" s="15" t="s">
        <v>34</v>
      </c>
      <c r="AX677" s="15" t="s">
        <v>87</v>
      </c>
      <c r="AY677" s="249" t="s">
        <v>154</v>
      </c>
    </row>
    <row r="678" spans="1:65" s="2" customFormat="1" ht="24" customHeight="1">
      <c r="A678" s="35"/>
      <c r="B678" s="36"/>
      <c r="C678" s="204" t="s">
        <v>836</v>
      </c>
      <c r="D678" s="204" t="s">
        <v>157</v>
      </c>
      <c r="E678" s="205" t="s">
        <v>837</v>
      </c>
      <c r="F678" s="206" t="s">
        <v>838</v>
      </c>
      <c r="G678" s="207" t="s">
        <v>179</v>
      </c>
      <c r="H678" s="208">
        <v>119</v>
      </c>
      <c r="I678" s="209"/>
      <c r="J678" s="210">
        <f>ROUND(I678*H678,2)</f>
        <v>0</v>
      </c>
      <c r="K678" s="206" t="s">
        <v>161</v>
      </c>
      <c r="L678" s="40"/>
      <c r="M678" s="211" t="s">
        <v>1</v>
      </c>
      <c r="N678" s="212" t="s">
        <v>44</v>
      </c>
      <c r="O678" s="72"/>
      <c r="P678" s="213">
        <f>O678*H678</f>
        <v>0</v>
      </c>
      <c r="Q678" s="213">
        <v>0</v>
      </c>
      <c r="R678" s="213">
        <f>Q678*H678</f>
        <v>0</v>
      </c>
      <c r="S678" s="213">
        <v>8.1500000000000003E-2</v>
      </c>
      <c r="T678" s="214">
        <f>S678*H678</f>
        <v>9.698500000000001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15" t="s">
        <v>162</v>
      </c>
      <c r="AT678" s="215" t="s">
        <v>157</v>
      </c>
      <c r="AU678" s="215" t="s">
        <v>89</v>
      </c>
      <c r="AY678" s="18" t="s">
        <v>154</v>
      </c>
      <c r="BE678" s="216">
        <f>IF(N678="základní",J678,0)</f>
        <v>0</v>
      </c>
      <c r="BF678" s="216">
        <f>IF(N678="snížená",J678,0)</f>
        <v>0</v>
      </c>
      <c r="BG678" s="216">
        <f>IF(N678="zákl. přenesená",J678,0)</f>
        <v>0</v>
      </c>
      <c r="BH678" s="216">
        <f>IF(N678="sníž. přenesená",J678,0)</f>
        <v>0</v>
      </c>
      <c r="BI678" s="216">
        <f>IF(N678="nulová",J678,0)</f>
        <v>0</v>
      </c>
      <c r="BJ678" s="18" t="s">
        <v>87</v>
      </c>
      <c r="BK678" s="216">
        <f>ROUND(I678*H678,2)</f>
        <v>0</v>
      </c>
      <c r="BL678" s="18" t="s">
        <v>162</v>
      </c>
      <c r="BM678" s="215" t="s">
        <v>839</v>
      </c>
    </row>
    <row r="679" spans="1:65" s="13" customFormat="1" ht="11.25">
      <c r="B679" s="217"/>
      <c r="C679" s="218"/>
      <c r="D679" s="219" t="s">
        <v>164</v>
      </c>
      <c r="E679" s="220" t="s">
        <v>1</v>
      </c>
      <c r="F679" s="221" t="s">
        <v>664</v>
      </c>
      <c r="G679" s="218"/>
      <c r="H679" s="220" t="s">
        <v>1</v>
      </c>
      <c r="I679" s="222"/>
      <c r="J679" s="218"/>
      <c r="K679" s="218"/>
      <c r="L679" s="223"/>
      <c r="M679" s="224"/>
      <c r="N679" s="225"/>
      <c r="O679" s="225"/>
      <c r="P679" s="225"/>
      <c r="Q679" s="225"/>
      <c r="R679" s="225"/>
      <c r="S679" s="225"/>
      <c r="T679" s="226"/>
      <c r="AT679" s="227" t="s">
        <v>164</v>
      </c>
      <c r="AU679" s="227" t="s">
        <v>89</v>
      </c>
      <c r="AV679" s="13" t="s">
        <v>87</v>
      </c>
      <c r="AW679" s="13" t="s">
        <v>34</v>
      </c>
      <c r="AX679" s="13" t="s">
        <v>79</v>
      </c>
      <c r="AY679" s="227" t="s">
        <v>154</v>
      </c>
    </row>
    <row r="680" spans="1:65" s="13" customFormat="1" ht="11.25">
      <c r="B680" s="217"/>
      <c r="C680" s="218"/>
      <c r="D680" s="219" t="s">
        <v>164</v>
      </c>
      <c r="E680" s="220" t="s">
        <v>1</v>
      </c>
      <c r="F680" s="221" t="s">
        <v>840</v>
      </c>
      <c r="G680" s="218"/>
      <c r="H680" s="220" t="s">
        <v>1</v>
      </c>
      <c r="I680" s="222"/>
      <c r="J680" s="218"/>
      <c r="K680" s="218"/>
      <c r="L680" s="223"/>
      <c r="M680" s="224"/>
      <c r="N680" s="225"/>
      <c r="O680" s="225"/>
      <c r="P680" s="225"/>
      <c r="Q680" s="225"/>
      <c r="R680" s="225"/>
      <c r="S680" s="225"/>
      <c r="T680" s="226"/>
      <c r="AT680" s="227" t="s">
        <v>164</v>
      </c>
      <c r="AU680" s="227" t="s">
        <v>89</v>
      </c>
      <c r="AV680" s="13" t="s">
        <v>87</v>
      </c>
      <c r="AW680" s="13" t="s">
        <v>34</v>
      </c>
      <c r="AX680" s="13" t="s">
        <v>79</v>
      </c>
      <c r="AY680" s="227" t="s">
        <v>154</v>
      </c>
    </row>
    <row r="681" spans="1:65" s="14" customFormat="1" ht="11.25">
      <c r="B681" s="228"/>
      <c r="C681" s="229"/>
      <c r="D681" s="219" t="s">
        <v>164</v>
      </c>
      <c r="E681" s="230" t="s">
        <v>1</v>
      </c>
      <c r="F681" s="231" t="s">
        <v>841</v>
      </c>
      <c r="G681" s="229"/>
      <c r="H681" s="232">
        <v>9.9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AT681" s="238" t="s">
        <v>164</v>
      </c>
      <c r="AU681" s="238" t="s">
        <v>89</v>
      </c>
      <c r="AV681" s="14" t="s">
        <v>89</v>
      </c>
      <c r="AW681" s="14" t="s">
        <v>34</v>
      </c>
      <c r="AX681" s="14" t="s">
        <v>79</v>
      </c>
      <c r="AY681" s="238" t="s">
        <v>154</v>
      </c>
    </row>
    <row r="682" spans="1:65" s="14" customFormat="1" ht="11.25">
      <c r="B682" s="228"/>
      <c r="C682" s="229"/>
      <c r="D682" s="219" t="s">
        <v>164</v>
      </c>
      <c r="E682" s="230" t="s">
        <v>1</v>
      </c>
      <c r="F682" s="231" t="s">
        <v>842</v>
      </c>
      <c r="G682" s="229"/>
      <c r="H682" s="232">
        <v>46.42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AT682" s="238" t="s">
        <v>164</v>
      </c>
      <c r="AU682" s="238" t="s">
        <v>89</v>
      </c>
      <c r="AV682" s="14" t="s">
        <v>89</v>
      </c>
      <c r="AW682" s="14" t="s">
        <v>34</v>
      </c>
      <c r="AX682" s="14" t="s">
        <v>79</v>
      </c>
      <c r="AY682" s="238" t="s">
        <v>154</v>
      </c>
    </row>
    <row r="683" spans="1:65" s="14" customFormat="1" ht="11.25">
      <c r="B683" s="228"/>
      <c r="C683" s="229"/>
      <c r="D683" s="219" t="s">
        <v>164</v>
      </c>
      <c r="E683" s="230" t="s">
        <v>1</v>
      </c>
      <c r="F683" s="231" t="s">
        <v>843</v>
      </c>
      <c r="G683" s="229"/>
      <c r="H683" s="232">
        <v>15.84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164</v>
      </c>
      <c r="AU683" s="238" t="s">
        <v>89</v>
      </c>
      <c r="AV683" s="14" t="s">
        <v>89</v>
      </c>
      <c r="AW683" s="14" t="s">
        <v>34</v>
      </c>
      <c r="AX683" s="14" t="s">
        <v>79</v>
      </c>
      <c r="AY683" s="238" t="s">
        <v>154</v>
      </c>
    </row>
    <row r="684" spans="1:65" s="14" customFormat="1" ht="11.25">
      <c r="B684" s="228"/>
      <c r="C684" s="229"/>
      <c r="D684" s="219" t="s">
        <v>164</v>
      </c>
      <c r="E684" s="230" t="s">
        <v>1</v>
      </c>
      <c r="F684" s="231" t="s">
        <v>844</v>
      </c>
      <c r="G684" s="229"/>
      <c r="H684" s="232">
        <v>0.9</v>
      </c>
      <c r="I684" s="233"/>
      <c r="J684" s="229"/>
      <c r="K684" s="229"/>
      <c r="L684" s="234"/>
      <c r="M684" s="235"/>
      <c r="N684" s="236"/>
      <c r="O684" s="236"/>
      <c r="P684" s="236"/>
      <c r="Q684" s="236"/>
      <c r="R684" s="236"/>
      <c r="S684" s="236"/>
      <c r="T684" s="237"/>
      <c r="AT684" s="238" t="s">
        <v>164</v>
      </c>
      <c r="AU684" s="238" t="s">
        <v>89</v>
      </c>
      <c r="AV684" s="14" t="s">
        <v>89</v>
      </c>
      <c r="AW684" s="14" t="s">
        <v>34</v>
      </c>
      <c r="AX684" s="14" t="s">
        <v>79</v>
      </c>
      <c r="AY684" s="238" t="s">
        <v>154</v>
      </c>
    </row>
    <row r="685" spans="1:65" s="14" customFormat="1" ht="11.25">
      <c r="B685" s="228"/>
      <c r="C685" s="229"/>
      <c r="D685" s="219" t="s">
        <v>164</v>
      </c>
      <c r="E685" s="230" t="s">
        <v>1</v>
      </c>
      <c r="F685" s="231" t="s">
        <v>845</v>
      </c>
      <c r="G685" s="229"/>
      <c r="H685" s="232">
        <v>23.28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AT685" s="238" t="s">
        <v>164</v>
      </c>
      <c r="AU685" s="238" t="s">
        <v>89</v>
      </c>
      <c r="AV685" s="14" t="s">
        <v>89</v>
      </c>
      <c r="AW685" s="14" t="s">
        <v>34</v>
      </c>
      <c r="AX685" s="14" t="s">
        <v>79</v>
      </c>
      <c r="AY685" s="238" t="s">
        <v>154</v>
      </c>
    </row>
    <row r="686" spans="1:65" s="14" customFormat="1" ht="11.25">
      <c r="B686" s="228"/>
      <c r="C686" s="229"/>
      <c r="D686" s="219" t="s">
        <v>164</v>
      </c>
      <c r="E686" s="230" t="s">
        <v>1</v>
      </c>
      <c r="F686" s="231" t="s">
        <v>846</v>
      </c>
      <c r="G686" s="229"/>
      <c r="H686" s="232">
        <v>16.32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AT686" s="238" t="s">
        <v>164</v>
      </c>
      <c r="AU686" s="238" t="s">
        <v>89</v>
      </c>
      <c r="AV686" s="14" t="s">
        <v>89</v>
      </c>
      <c r="AW686" s="14" t="s">
        <v>34</v>
      </c>
      <c r="AX686" s="14" t="s">
        <v>79</v>
      </c>
      <c r="AY686" s="238" t="s">
        <v>154</v>
      </c>
    </row>
    <row r="687" spans="1:65" s="14" customFormat="1" ht="11.25">
      <c r="B687" s="228"/>
      <c r="C687" s="229"/>
      <c r="D687" s="219" t="s">
        <v>164</v>
      </c>
      <c r="E687" s="230" t="s">
        <v>1</v>
      </c>
      <c r="F687" s="231" t="s">
        <v>847</v>
      </c>
      <c r="G687" s="229"/>
      <c r="H687" s="232">
        <v>0.36</v>
      </c>
      <c r="I687" s="233"/>
      <c r="J687" s="229"/>
      <c r="K687" s="229"/>
      <c r="L687" s="234"/>
      <c r="M687" s="235"/>
      <c r="N687" s="236"/>
      <c r="O687" s="236"/>
      <c r="P687" s="236"/>
      <c r="Q687" s="236"/>
      <c r="R687" s="236"/>
      <c r="S687" s="236"/>
      <c r="T687" s="237"/>
      <c r="AT687" s="238" t="s">
        <v>164</v>
      </c>
      <c r="AU687" s="238" t="s">
        <v>89</v>
      </c>
      <c r="AV687" s="14" t="s">
        <v>89</v>
      </c>
      <c r="AW687" s="14" t="s">
        <v>34</v>
      </c>
      <c r="AX687" s="14" t="s">
        <v>79</v>
      </c>
      <c r="AY687" s="238" t="s">
        <v>154</v>
      </c>
    </row>
    <row r="688" spans="1:65" s="14" customFormat="1" ht="11.25">
      <c r="B688" s="228"/>
      <c r="C688" s="229"/>
      <c r="D688" s="219" t="s">
        <v>164</v>
      </c>
      <c r="E688" s="230" t="s">
        <v>1</v>
      </c>
      <c r="F688" s="231" t="s">
        <v>848</v>
      </c>
      <c r="G688" s="229"/>
      <c r="H688" s="232">
        <v>5.98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AT688" s="238" t="s">
        <v>164</v>
      </c>
      <c r="AU688" s="238" t="s">
        <v>89</v>
      </c>
      <c r="AV688" s="14" t="s">
        <v>89</v>
      </c>
      <c r="AW688" s="14" t="s">
        <v>34</v>
      </c>
      <c r="AX688" s="14" t="s">
        <v>79</v>
      </c>
      <c r="AY688" s="238" t="s">
        <v>154</v>
      </c>
    </row>
    <row r="689" spans="1:65" s="15" customFormat="1" ht="11.25">
      <c r="B689" s="239"/>
      <c r="C689" s="240"/>
      <c r="D689" s="219" t="s">
        <v>164</v>
      </c>
      <c r="E689" s="241" t="s">
        <v>1</v>
      </c>
      <c r="F689" s="242" t="s">
        <v>172</v>
      </c>
      <c r="G689" s="240"/>
      <c r="H689" s="243">
        <v>119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AT689" s="249" t="s">
        <v>164</v>
      </c>
      <c r="AU689" s="249" t="s">
        <v>89</v>
      </c>
      <c r="AV689" s="15" t="s">
        <v>162</v>
      </c>
      <c r="AW689" s="15" t="s">
        <v>34</v>
      </c>
      <c r="AX689" s="15" t="s">
        <v>87</v>
      </c>
      <c r="AY689" s="249" t="s">
        <v>154</v>
      </c>
    </row>
    <row r="690" spans="1:65" s="2" customFormat="1" ht="16.5" customHeight="1">
      <c r="A690" s="35"/>
      <c r="B690" s="36"/>
      <c r="C690" s="204" t="s">
        <v>849</v>
      </c>
      <c r="D690" s="204" t="s">
        <v>157</v>
      </c>
      <c r="E690" s="205" t="s">
        <v>850</v>
      </c>
      <c r="F690" s="206" t="s">
        <v>851</v>
      </c>
      <c r="G690" s="207" t="s">
        <v>179</v>
      </c>
      <c r="H690" s="208">
        <v>55</v>
      </c>
      <c r="I690" s="209"/>
      <c r="J690" s="210">
        <f>ROUND(I690*H690,2)</f>
        <v>0</v>
      </c>
      <c r="K690" s="206" t="s">
        <v>161</v>
      </c>
      <c r="L690" s="40"/>
      <c r="M690" s="211" t="s">
        <v>1</v>
      </c>
      <c r="N690" s="212" t="s">
        <v>44</v>
      </c>
      <c r="O690" s="72"/>
      <c r="P690" s="213">
        <f>O690*H690</f>
        <v>0</v>
      </c>
      <c r="Q690" s="213">
        <v>1.0000000000000001E-5</v>
      </c>
      <c r="R690" s="213">
        <f>Q690*H690</f>
        <v>5.5000000000000003E-4</v>
      </c>
      <c r="S690" s="213">
        <v>0</v>
      </c>
      <c r="T690" s="214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15" t="s">
        <v>162</v>
      </c>
      <c r="AT690" s="215" t="s">
        <v>157</v>
      </c>
      <c r="AU690" s="215" t="s">
        <v>89</v>
      </c>
      <c r="AY690" s="18" t="s">
        <v>154</v>
      </c>
      <c r="BE690" s="216">
        <f>IF(N690="základní",J690,0)</f>
        <v>0</v>
      </c>
      <c r="BF690" s="216">
        <f>IF(N690="snížená",J690,0)</f>
        <v>0</v>
      </c>
      <c r="BG690" s="216">
        <f>IF(N690="zákl. přenesená",J690,0)</f>
        <v>0</v>
      </c>
      <c r="BH690" s="216">
        <f>IF(N690="sníž. přenesená",J690,0)</f>
        <v>0</v>
      </c>
      <c r="BI690" s="216">
        <f>IF(N690="nulová",J690,0)</f>
        <v>0</v>
      </c>
      <c r="BJ690" s="18" t="s">
        <v>87</v>
      </c>
      <c r="BK690" s="216">
        <f>ROUND(I690*H690,2)</f>
        <v>0</v>
      </c>
      <c r="BL690" s="18" t="s">
        <v>162</v>
      </c>
      <c r="BM690" s="215" t="s">
        <v>852</v>
      </c>
    </row>
    <row r="691" spans="1:65" s="13" customFormat="1" ht="11.25">
      <c r="B691" s="217"/>
      <c r="C691" s="218"/>
      <c r="D691" s="219" t="s">
        <v>164</v>
      </c>
      <c r="E691" s="220" t="s">
        <v>1</v>
      </c>
      <c r="F691" s="221" t="s">
        <v>664</v>
      </c>
      <c r="G691" s="218"/>
      <c r="H691" s="220" t="s">
        <v>1</v>
      </c>
      <c r="I691" s="222"/>
      <c r="J691" s="218"/>
      <c r="K691" s="218"/>
      <c r="L691" s="223"/>
      <c r="M691" s="224"/>
      <c r="N691" s="225"/>
      <c r="O691" s="225"/>
      <c r="P691" s="225"/>
      <c r="Q691" s="225"/>
      <c r="R691" s="225"/>
      <c r="S691" s="225"/>
      <c r="T691" s="226"/>
      <c r="AT691" s="227" t="s">
        <v>164</v>
      </c>
      <c r="AU691" s="227" t="s">
        <v>89</v>
      </c>
      <c r="AV691" s="13" t="s">
        <v>87</v>
      </c>
      <c r="AW691" s="13" t="s">
        <v>34</v>
      </c>
      <c r="AX691" s="13" t="s">
        <v>79</v>
      </c>
      <c r="AY691" s="227" t="s">
        <v>154</v>
      </c>
    </row>
    <row r="692" spans="1:65" s="13" customFormat="1" ht="11.25">
      <c r="B692" s="217"/>
      <c r="C692" s="218"/>
      <c r="D692" s="219" t="s">
        <v>164</v>
      </c>
      <c r="E692" s="220" t="s">
        <v>1</v>
      </c>
      <c r="F692" s="221" t="s">
        <v>853</v>
      </c>
      <c r="G692" s="218"/>
      <c r="H692" s="220" t="s">
        <v>1</v>
      </c>
      <c r="I692" s="222"/>
      <c r="J692" s="218"/>
      <c r="K692" s="218"/>
      <c r="L692" s="223"/>
      <c r="M692" s="224"/>
      <c r="N692" s="225"/>
      <c r="O692" s="225"/>
      <c r="P692" s="225"/>
      <c r="Q692" s="225"/>
      <c r="R692" s="225"/>
      <c r="S692" s="225"/>
      <c r="T692" s="226"/>
      <c r="AT692" s="227" t="s">
        <v>164</v>
      </c>
      <c r="AU692" s="227" t="s">
        <v>89</v>
      </c>
      <c r="AV692" s="13" t="s">
        <v>87</v>
      </c>
      <c r="AW692" s="13" t="s">
        <v>34</v>
      </c>
      <c r="AX692" s="13" t="s">
        <v>79</v>
      </c>
      <c r="AY692" s="227" t="s">
        <v>154</v>
      </c>
    </row>
    <row r="693" spans="1:65" s="14" customFormat="1" ht="11.25">
      <c r="B693" s="228"/>
      <c r="C693" s="229"/>
      <c r="D693" s="219" t="s">
        <v>164</v>
      </c>
      <c r="E693" s="230" t="s">
        <v>1</v>
      </c>
      <c r="F693" s="231" t="s">
        <v>854</v>
      </c>
      <c r="G693" s="229"/>
      <c r="H693" s="232">
        <v>3.6749999999999998</v>
      </c>
      <c r="I693" s="233"/>
      <c r="J693" s="229"/>
      <c r="K693" s="229"/>
      <c r="L693" s="234"/>
      <c r="M693" s="235"/>
      <c r="N693" s="236"/>
      <c r="O693" s="236"/>
      <c r="P693" s="236"/>
      <c r="Q693" s="236"/>
      <c r="R693" s="236"/>
      <c r="S693" s="236"/>
      <c r="T693" s="237"/>
      <c r="AT693" s="238" t="s">
        <v>164</v>
      </c>
      <c r="AU693" s="238" t="s">
        <v>89</v>
      </c>
      <c r="AV693" s="14" t="s">
        <v>89</v>
      </c>
      <c r="AW693" s="14" t="s">
        <v>34</v>
      </c>
      <c r="AX693" s="14" t="s">
        <v>79</v>
      </c>
      <c r="AY693" s="238" t="s">
        <v>154</v>
      </c>
    </row>
    <row r="694" spans="1:65" s="14" customFormat="1" ht="11.25">
      <c r="B694" s="228"/>
      <c r="C694" s="229"/>
      <c r="D694" s="219" t="s">
        <v>164</v>
      </c>
      <c r="E694" s="230" t="s">
        <v>1</v>
      </c>
      <c r="F694" s="231" t="s">
        <v>855</v>
      </c>
      <c r="G694" s="229"/>
      <c r="H694" s="232">
        <v>9.8249999999999993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AT694" s="238" t="s">
        <v>164</v>
      </c>
      <c r="AU694" s="238" t="s">
        <v>89</v>
      </c>
      <c r="AV694" s="14" t="s">
        <v>89</v>
      </c>
      <c r="AW694" s="14" t="s">
        <v>34</v>
      </c>
      <c r="AX694" s="14" t="s">
        <v>79</v>
      </c>
      <c r="AY694" s="238" t="s">
        <v>154</v>
      </c>
    </row>
    <row r="695" spans="1:65" s="14" customFormat="1" ht="11.25">
      <c r="B695" s="228"/>
      <c r="C695" s="229"/>
      <c r="D695" s="219" t="s">
        <v>164</v>
      </c>
      <c r="E695" s="230" t="s">
        <v>1</v>
      </c>
      <c r="F695" s="231" t="s">
        <v>856</v>
      </c>
      <c r="G695" s="229"/>
      <c r="H695" s="232">
        <v>15.824999999999999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164</v>
      </c>
      <c r="AU695" s="238" t="s">
        <v>89</v>
      </c>
      <c r="AV695" s="14" t="s">
        <v>89</v>
      </c>
      <c r="AW695" s="14" t="s">
        <v>34</v>
      </c>
      <c r="AX695" s="14" t="s">
        <v>79</v>
      </c>
      <c r="AY695" s="238" t="s">
        <v>154</v>
      </c>
    </row>
    <row r="696" spans="1:65" s="14" customFormat="1" ht="11.25">
      <c r="B696" s="228"/>
      <c r="C696" s="229"/>
      <c r="D696" s="219" t="s">
        <v>164</v>
      </c>
      <c r="E696" s="230" t="s">
        <v>1</v>
      </c>
      <c r="F696" s="231" t="s">
        <v>857</v>
      </c>
      <c r="G696" s="229"/>
      <c r="H696" s="232">
        <v>20.399999999999999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AT696" s="238" t="s">
        <v>164</v>
      </c>
      <c r="AU696" s="238" t="s">
        <v>89</v>
      </c>
      <c r="AV696" s="14" t="s">
        <v>89</v>
      </c>
      <c r="AW696" s="14" t="s">
        <v>34</v>
      </c>
      <c r="AX696" s="14" t="s">
        <v>79</v>
      </c>
      <c r="AY696" s="238" t="s">
        <v>154</v>
      </c>
    </row>
    <row r="697" spans="1:65" s="14" customFormat="1" ht="11.25">
      <c r="B697" s="228"/>
      <c r="C697" s="229"/>
      <c r="D697" s="219" t="s">
        <v>164</v>
      </c>
      <c r="E697" s="230" t="s">
        <v>1</v>
      </c>
      <c r="F697" s="231" t="s">
        <v>858</v>
      </c>
      <c r="G697" s="229"/>
      <c r="H697" s="232">
        <v>5.2750000000000004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AT697" s="238" t="s">
        <v>164</v>
      </c>
      <c r="AU697" s="238" t="s">
        <v>89</v>
      </c>
      <c r="AV697" s="14" t="s">
        <v>89</v>
      </c>
      <c r="AW697" s="14" t="s">
        <v>34</v>
      </c>
      <c r="AX697" s="14" t="s">
        <v>79</v>
      </c>
      <c r="AY697" s="238" t="s">
        <v>154</v>
      </c>
    </row>
    <row r="698" spans="1:65" s="15" customFormat="1" ht="11.25">
      <c r="B698" s="239"/>
      <c r="C698" s="240"/>
      <c r="D698" s="219" t="s">
        <v>164</v>
      </c>
      <c r="E698" s="241" t="s">
        <v>1</v>
      </c>
      <c r="F698" s="242" t="s">
        <v>172</v>
      </c>
      <c r="G698" s="240"/>
      <c r="H698" s="243">
        <v>55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AT698" s="249" t="s">
        <v>164</v>
      </c>
      <c r="AU698" s="249" t="s">
        <v>89</v>
      </c>
      <c r="AV698" s="15" t="s">
        <v>162</v>
      </c>
      <c r="AW698" s="15" t="s">
        <v>34</v>
      </c>
      <c r="AX698" s="15" t="s">
        <v>87</v>
      </c>
      <c r="AY698" s="249" t="s">
        <v>154</v>
      </c>
    </row>
    <row r="699" spans="1:65" s="2" customFormat="1" ht="24" customHeight="1">
      <c r="A699" s="35"/>
      <c r="B699" s="36"/>
      <c r="C699" s="204" t="s">
        <v>859</v>
      </c>
      <c r="D699" s="204" t="s">
        <v>157</v>
      </c>
      <c r="E699" s="205" t="s">
        <v>860</v>
      </c>
      <c r="F699" s="206" t="s">
        <v>861</v>
      </c>
      <c r="G699" s="207" t="s">
        <v>179</v>
      </c>
      <c r="H699" s="208">
        <v>90</v>
      </c>
      <c r="I699" s="209"/>
      <c r="J699" s="210">
        <f>ROUND(I699*H699,2)</f>
        <v>0</v>
      </c>
      <c r="K699" s="206" t="s">
        <v>161</v>
      </c>
      <c r="L699" s="40"/>
      <c r="M699" s="211" t="s">
        <v>1</v>
      </c>
      <c r="N699" s="212" t="s">
        <v>44</v>
      </c>
      <c r="O699" s="72"/>
      <c r="P699" s="213">
        <f>O699*H699</f>
        <v>0</v>
      </c>
      <c r="Q699" s="213">
        <v>0</v>
      </c>
      <c r="R699" s="213">
        <f>Q699*H699</f>
        <v>0</v>
      </c>
      <c r="S699" s="213">
        <v>1.4999999999999999E-4</v>
      </c>
      <c r="T699" s="214">
        <f>S699*H699</f>
        <v>1.3499999999999998E-2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15" t="s">
        <v>162</v>
      </c>
      <c r="AT699" s="215" t="s">
        <v>157</v>
      </c>
      <c r="AU699" s="215" t="s">
        <v>89</v>
      </c>
      <c r="AY699" s="18" t="s">
        <v>154</v>
      </c>
      <c r="BE699" s="216">
        <f>IF(N699="základní",J699,0)</f>
        <v>0</v>
      </c>
      <c r="BF699" s="216">
        <f>IF(N699="snížená",J699,0)</f>
        <v>0</v>
      </c>
      <c r="BG699" s="216">
        <f>IF(N699="zákl. přenesená",J699,0)</f>
        <v>0</v>
      </c>
      <c r="BH699" s="216">
        <f>IF(N699="sníž. přenesená",J699,0)</f>
        <v>0</v>
      </c>
      <c r="BI699" s="216">
        <f>IF(N699="nulová",J699,0)</f>
        <v>0</v>
      </c>
      <c r="BJ699" s="18" t="s">
        <v>87</v>
      </c>
      <c r="BK699" s="216">
        <f>ROUND(I699*H699,2)</f>
        <v>0</v>
      </c>
      <c r="BL699" s="18" t="s">
        <v>162</v>
      </c>
      <c r="BM699" s="215" t="s">
        <v>862</v>
      </c>
    </row>
    <row r="700" spans="1:65" s="13" customFormat="1" ht="11.25">
      <c r="B700" s="217"/>
      <c r="C700" s="218"/>
      <c r="D700" s="219" t="s">
        <v>164</v>
      </c>
      <c r="E700" s="220" t="s">
        <v>1</v>
      </c>
      <c r="F700" s="221" t="s">
        <v>664</v>
      </c>
      <c r="G700" s="218"/>
      <c r="H700" s="220" t="s">
        <v>1</v>
      </c>
      <c r="I700" s="222"/>
      <c r="J700" s="218"/>
      <c r="K700" s="218"/>
      <c r="L700" s="223"/>
      <c r="M700" s="224"/>
      <c r="N700" s="225"/>
      <c r="O700" s="225"/>
      <c r="P700" s="225"/>
      <c r="Q700" s="225"/>
      <c r="R700" s="225"/>
      <c r="S700" s="225"/>
      <c r="T700" s="226"/>
      <c r="AT700" s="227" t="s">
        <v>164</v>
      </c>
      <c r="AU700" s="227" t="s">
        <v>89</v>
      </c>
      <c r="AV700" s="13" t="s">
        <v>87</v>
      </c>
      <c r="AW700" s="13" t="s">
        <v>34</v>
      </c>
      <c r="AX700" s="13" t="s">
        <v>79</v>
      </c>
      <c r="AY700" s="227" t="s">
        <v>154</v>
      </c>
    </row>
    <row r="701" spans="1:65" s="13" customFormat="1" ht="11.25">
      <c r="B701" s="217"/>
      <c r="C701" s="218"/>
      <c r="D701" s="219" t="s">
        <v>164</v>
      </c>
      <c r="E701" s="220" t="s">
        <v>1</v>
      </c>
      <c r="F701" s="221" t="s">
        <v>853</v>
      </c>
      <c r="G701" s="218"/>
      <c r="H701" s="220" t="s">
        <v>1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AT701" s="227" t="s">
        <v>164</v>
      </c>
      <c r="AU701" s="227" t="s">
        <v>89</v>
      </c>
      <c r="AV701" s="13" t="s">
        <v>87</v>
      </c>
      <c r="AW701" s="13" t="s">
        <v>34</v>
      </c>
      <c r="AX701" s="13" t="s">
        <v>79</v>
      </c>
      <c r="AY701" s="227" t="s">
        <v>154</v>
      </c>
    </row>
    <row r="702" spans="1:65" s="14" customFormat="1" ht="11.25">
      <c r="B702" s="228"/>
      <c r="C702" s="229"/>
      <c r="D702" s="219" t="s">
        <v>164</v>
      </c>
      <c r="E702" s="230" t="s">
        <v>1</v>
      </c>
      <c r="F702" s="231" t="s">
        <v>863</v>
      </c>
      <c r="G702" s="229"/>
      <c r="H702" s="232">
        <v>41.284999999999997</v>
      </c>
      <c r="I702" s="233"/>
      <c r="J702" s="229"/>
      <c r="K702" s="229"/>
      <c r="L702" s="234"/>
      <c r="M702" s="235"/>
      <c r="N702" s="236"/>
      <c r="O702" s="236"/>
      <c r="P702" s="236"/>
      <c r="Q702" s="236"/>
      <c r="R702" s="236"/>
      <c r="S702" s="236"/>
      <c r="T702" s="237"/>
      <c r="AT702" s="238" t="s">
        <v>164</v>
      </c>
      <c r="AU702" s="238" t="s">
        <v>89</v>
      </c>
      <c r="AV702" s="14" t="s">
        <v>89</v>
      </c>
      <c r="AW702" s="14" t="s">
        <v>34</v>
      </c>
      <c r="AX702" s="14" t="s">
        <v>79</v>
      </c>
      <c r="AY702" s="238" t="s">
        <v>154</v>
      </c>
    </row>
    <row r="703" spans="1:65" s="14" customFormat="1" ht="11.25">
      <c r="B703" s="228"/>
      <c r="C703" s="229"/>
      <c r="D703" s="219" t="s">
        <v>164</v>
      </c>
      <c r="E703" s="230" t="s">
        <v>1</v>
      </c>
      <c r="F703" s="231" t="s">
        <v>864</v>
      </c>
      <c r="G703" s="229"/>
      <c r="H703" s="232">
        <v>-1.5760000000000001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164</v>
      </c>
      <c r="AU703" s="238" t="s">
        <v>89</v>
      </c>
      <c r="AV703" s="14" t="s">
        <v>89</v>
      </c>
      <c r="AW703" s="14" t="s">
        <v>34</v>
      </c>
      <c r="AX703" s="14" t="s">
        <v>79</v>
      </c>
      <c r="AY703" s="238" t="s">
        <v>154</v>
      </c>
    </row>
    <row r="704" spans="1:65" s="14" customFormat="1" ht="11.25">
      <c r="B704" s="228"/>
      <c r="C704" s="229"/>
      <c r="D704" s="219" t="s">
        <v>164</v>
      </c>
      <c r="E704" s="230" t="s">
        <v>1</v>
      </c>
      <c r="F704" s="231" t="s">
        <v>865</v>
      </c>
      <c r="G704" s="229"/>
      <c r="H704" s="232">
        <v>44.835000000000001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164</v>
      </c>
      <c r="AU704" s="238" t="s">
        <v>89</v>
      </c>
      <c r="AV704" s="14" t="s">
        <v>89</v>
      </c>
      <c r="AW704" s="14" t="s">
        <v>34</v>
      </c>
      <c r="AX704" s="14" t="s">
        <v>79</v>
      </c>
      <c r="AY704" s="238" t="s">
        <v>154</v>
      </c>
    </row>
    <row r="705" spans="1:65" s="14" customFormat="1" ht="11.25">
      <c r="B705" s="228"/>
      <c r="C705" s="229"/>
      <c r="D705" s="219" t="s">
        <v>164</v>
      </c>
      <c r="E705" s="230" t="s">
        <v>1</v>
      </c>
      <c r="F705" s="231" t="s">
        <v>866</v>
      </c>
      <c r="G705" s="229"/>
      <c r="H705" s="232">
        <v>-2.88</v>
      </c>
      <c r="I705" s="233"/>
      <c r="J705" s="229"/>
      <c r="K705" s="229"/>
      <c r="L705" s="234"/>
      <c r="M705" s="235"/>
      <c r="N705" s="236"/>
      <c r="O705" s="236"/>
      <c r="P705" s="236"/>
      <c r="Q705" s="236"/>
      <c r="R705" s="236"/>
      <c r="S705" s="236"/>
      <c r="T705" s="237"/>
      <c r="AT705" s="238" t="s">
        <v>164</v>
      </c>
      <c r="AU705" s="238" t="s">
        <v>89</v>
      </c>
      <c r="AV705" s="14" t="s">
        <v>89</v>
      </c>
      <c r="AW705" s="14" t="s">
        <v>34</v>
      </c>
      <c r="AX705" s="14" t="s">
        <v>79</v>
      </c>
      <c r="AY705" s="238" t="s">
        <v>154</v>
      </c>
    </row>
    <row r="706" spans="1:65" s="14" customFormat="1" ht="11.25">
      <c r="B706" s="228"/>
      <c r="C706" s="229"/>
      <c r="D706" s="219" t="s">
        <v>164</v>
      </c>
      <c r="E706" s="230" t="s">
        <v>1</v>
      </c>
      <c r="F706" s="231" t="s">
        <v>867</v>
      </c>
      <c r="G706" s="229"/>
      <c r="H706" s="232">
        <v>8.3360000000000003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164</v>
      </c>
      <c r="AU706" s="238" t="s">
        <v>89</v>
      </c>
      <c r="AV706" s="14" t="s">
        <v>89</v>
      </c>
      <c r="AW706" s="14" t="s">
        <v>34</v>
      </c>
      <c r="AX706" s="14" t="s">
        <v>79</v>
      </c>
      <c r="AY706" s="238" t="s">
        <v>154</v>
      </c>
    </row>
    <row r="707" spans="1:65" s="15" customFormat="1" ht="11.25">
      <c r="B707" s="239"/>
      <c r="C707" s="240"/>
      <c r="D707" s="219" t="s">
        <v>164</v>
      </c>
      <c r="E707" s="241" t="s">
        <v>1</v>
      </c>
      <c r="F707" s="242" t="s">
        <v>172</v>
      </c>
      <c r="G707" s="240"/>
      <c r="H707" s="243">
        <v>90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AT707" s="249" t="s">
        <v>164</v>
      </c>
      <c r="AU707" s="249" t="s">
        <v>89</v>
      </c>
      <c r="AV707" s="15" t="s">
        <v>162</v>
      </c>
      <c r="AW707" s="15" t="s">
        <v>34</v>
      </c>
      <c r="AX707" s="15" t="s">
        <v>87</v>
      </c>
      <c r="AY707" s="249" t="s">
        <v>154</v>
      </c>
    </row>
    <row r="708" spans="1:65" s="2" customFormat="1" ht="16.5" customHeight="1">
      <c r="A708" s="35"/>
      <c r="B708" s="36"/>
      <c r="C708" s="204" t="s">
        <v>868</v>
      </c>
      <c r="D708" s="204" t="s">
        <v>157</v>
      </c>
      <c r="E708" s="205" t="s">
        <v>869</v>
      </c>
      <c r="F708" s="206" t="s">
        <v>870</v>
      </c>
      <c r="G708" s="207" t="s">
        <v>179</v>
      </c>
      <c r="H708" s="208">
        <v>635</v>
      </c>
      <c r="I708" s="209"/>
      <c r="J708" s="210">
        <f>ROUND(I708*H708,2)</f>
        <v>0</v>
      </c>
      <c r="K708" s="206" t="s">
        <v>161</v>
      </c>
      <c r="L708" s="40"/>
      <c r="M708" s="211" t="s">
        <v>1</v>
      </c>
      <c r="N708" s="212" t="s">
        <v>44</v>
      </c>
      <c r="O708" s="72"/>
      <c r="P708" s="213">
        <f>O708*H708</f>
        <v>0</v>
      </c>
      <c r="Q708" s="213">
        <v>1E-3</v>
      </c>
      <c r="R708" s="213">
        <f>Q708*H708</f>
        <v>0.63500000000000001</v>
      </c>
      <c r="S708" s="213">
        <v>3.1E-4</v>
      </c>
      <c r="T708" s="214">
        <f>S708*H708</f>
        <v>0.19685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15" t="s">
        <v>162</v>
      </c>
      <c r="AT708" s="215" t="s">
        <v>157</v>
      </c>
      <c r="AU708" s="215" t="s">
        <v>89</v>
      </c>
      <c r="AY708" s="18" t="s">
        <v>154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8" t="s">
        <v>87</v>
      </c>
      <c r="BK708" s="216">
        <f>ROUND(I708*H708,2)</f>
        <v>0</v>
      </c>
      <c r="BL708" s="18" t="s">
        <v>162</v>
      </c>
      <c r="BM708" s="215" t="s">
        <v>871</v>
      </c>
    </row>
    <row r="709" spans="1:65" s="13" customFormat="1" ht="22.5">
      <c r="B709" s="217"/>
      <c r="C709" s="218"/>
      <c r="D709" s="219" t="s">
        <v>164</v>
      </c>
      <c r="E709" s="220" t="s">
        <v>1</v>
      </c>
      <c r="F709" s="221" t="s">
        <v>340</v>
      </c>
      <c r="G709" s="218"/>
      <c r="H709" s="220" t="s">
        <v>1</v>
      </c>
      <c r="I709" s="222"/>
      <c r="J709" s="218"/>
      <c r="K709" s="218"/>
      <c r="L709" s="223"/>
      <c r="M709" s="224"/>
      <c r="N709" s="225"/>
      <c r="O709" s="225"/>
      <c r="P709" s="225"/>
      <c r="Q709" s="225"/>
      <c r="R709" s="225"/>
      <c r="S709" s="225"/>
      <c r="T709" s="226"/>
      <c r="AT709" s="227" t="s">
        <v>164</v>
      </c>
      <c r="AU709" s="227" t="s">
        <v>89</v>
      </c>
      <c r="AV709" s="13" t="s">
        <v>87</v>
      </c>
      <c r="AW709" s="13" t="s">
        <v>34</v>
      </c>
      <c r="AX709" s="13" t="s">
        <v>79</v>
      </c>
      <c r="AY709" s="227" t="s">
        <v>154</v>
      </c>
    </row>
    <row r="710" spans="1:65" s="13" customFormat="1" ht="11.25">
      <c r="B710" s="217"/>
      <c r="C710" s="218"/>
      <c r="D710" s="219" t="s">
        <v>164</v>
      </c>
      <c r="E710" s="220" t="s">
        <v>1</v>
      </c>
      <c r="F710" s="221" t="s">
        <v>385</v>
      </c>
      <c r="G710" s="218"/>
      <c r="H710" s="220" t="s">
        <v>1</v>
      </c>
      <c r="I710" s="222"/>
      <c r="J710" s="218"/>
      <c r="K710" s="218"/>
      <c r="L710" s="223"/>
      <c r="M710" s="224"/>
      <c r="N710" s="225"/>
      <c r="O710" s="225"/>
      <c r="P710" s="225"/>
      <c r="Q710" s="225"/>
      <c r="R710" s="225"/>
      <c r="S710" s="225"/>
      <c r="T710" s="226"/>
      <c r="AT710" s="227" t="s">
        <v>164</v>
      </c>
      <c r="AU710" s="227" t="s">
        <v>89</v>
      </c>
      <c r="AV710" s="13" t="s">
        <v>87</v>
      </c>
      <c r="AW710" s="13" t="s">
        <v>34</v>
      </c>
      <c r="AX710" s="13" t="s">
        <v>79</v>
      </c>
      <c r="AY710" s="227" t="s">
        <v>154</v>
      </c>
    </row>
    <row r="711" spans="1:65" s="14" customFormat="1" ht="11.25">
      <c r="B711" s="228"/>
      <c r="C711" s="229"/>
      <c r="D711" s="219" t="s">
        <v>164</v>
      </c>
      <c r="E711" s="230" t="s">
        <v>1</v>
      </c>
      <c r="F711" s="231" t="s">
        <v>341</v>
      </c>
      <c r="G711" s="229"/>
      <c r="H711" s="232">
        <v>80.28</v>
      </c>
      <c r="I711" s="233"/>
      <c r="J711" s="229"/>
      <c r="K711" s="229"/>
      <c r="L711" s="234"/>
      <c r="M711" s="235"/>
      <c r="N711" s="236"/>
      <c r="O711" s="236"/>
      <c r="P711" s="236"/>
      <c r="Q711" s="236"/>
      <c r="R711" s="236"/>
      <c r="S711" s="236"/>
      <c r="T711" s="237"/>
      <c r="AT711" s="238" t="s">
        <v>164</v>
      </c>
      <c r="AU711" s="238" t="s">
        <v>89</v>
      </c>
      <c r="AV711" s="14" t="s">
        <v>89</v>
      </c>
      <c r="AW711" s="14" t="s">
        <v>34</v>
      </c>
      <c r="AX711" s="14" t="s">
        <v>79</v>
      </c>
      <c r="AY711" s="238" t="s">
        <v>154</v>
      </c>
    </row>
    <row r="712" spans="1:65" s="14" customFormat="1" ht="11.25">
      <c r="B712" s="228"/>
      <c r="C712" s="229"/>
      <c r="D712" s="219" t="s">
        <v>164</v>
      </c>
      <c r="E712" s="230" t="s">
        <v>1</v>
      </c>
      <c r="F712" s="231" t="s">
        <v>342</v>
      </c>
      <c r="G712" s="229"/>
      <c r="H712" s="232">
        <v>89.85</v>
      </c>
      <c r="I712" s="233"/>
      <c r="J712" s="229"/>
      <c r="K712" s="229"/>
      <c r="L712" s="234"/>
      <c r="M712" s="235"/>
      <c r="N712" s="236"/>
      <c r="O712" s="236"/>
      <c r="P712" s="236"/>
      <c r="Q712" s="236"/>
      <c r="R712" s="236"/>
      <c r="S712" s="236"/>
      <c r="T712" s="237"/>
      <c r="AT712" s="238" t="s">
        <v>164</v>
      </c>
      <c r="AU712" s="238" t="s">
        <v>89</v>
      </c>
      <c r="AV712" s="14" t="s">
        <v>89</v>
      </c>
      <c r="AW712" s="14" t="s">
        <v>34</v>
      </c>
      <c r="AX712" s="14" t="s">
        <v>79</v>
      </c>
      <c r="AY712" s="238" t="s">
        <v>154</v>
      </c>
    </row>
    <row r="713" spans="1:65" s="14" customFormat="1" ht="11.25">
      <c r="B713" s="228"/>
      <c r="C713" s="229"/>
      <c r="D713" s="219" t="s">
        <v>164</v>
      </c>
      <c r="E713" s="230" t="s">
        <v>1</v>
      </c>
      <c r="F713" s="231" t="s">
        <v>343</v>
      </c>
      <c r="G713" s="229"/>
      <c r="H713" s="232">
        <v>19.260000000000002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AT713" s="238" t="s">
        <v>164</v>
      </c>
      <c r="AU713" s="238" t="s">
        <v>89</v>
      </c>
      <c r="AV713" s="14" t="s">
        <v>89</v>
      </c>
      <c r="AW713" s="14" t="s">
        <v>34</v>
      </c>
      <c r="AX713" s="14" t="s">
        <v>79</v>
      </c>
      <c r="AY713" s="238" t="s">
        <v>154</v>
      </c>
    </row>
    <row r="714" spans="1:65" s="14" customFormat="1" ht="11.25">
      <c r="B714" s="228"/>
      <c r="C714" s="229"/>
      <c r="D714" s="219" t="s">
        <v>164</v>
      </c>
      <c r="E714" s="230" t="s">
        <v>1</v>
      </c>
      <c r="F714" s="231" t="s">
        <v>344</v>
      </c>
      <c r="G714" s="229"/>
      <c r="H714" s="232">
        <v>64.98</v>
      </c>
      <c r="I714" s="233"/>
      <c r="J714" s="229"/>
      <c r="K714" s="229"/>
      <c r="L714" s="234"/>
      <c r="M714" s="235"/>
      <c r="N714" s="236"/>
      <c r="O714" s="236"/>
      <c r="P714" s="236"/>
      <c r="Q714" s="236"/>
      <c r="R714" s="236"/>
      <c r="S714" s="236"/>
      <c r="T714" s="237"/>
      <c r="AT714" s="238" t="s">
        <v>164</v>
      </c>
      <c r="AU714" s="238" t="s">
        <v>89</v>
      </c>
      <c r="AV714" s="14" t="s">
        <v>89</v>
      </c>
      <c r="AW714" s="14" t="s">
        <v>34</v>
      </c>
      <c r="AX714" s="14" t="s">
        <v>79</v>
      </c>
      <c r="AY714" s="238" t="s">
        <v>154</v>
      </c>
    </row>
    <row r="715" spans="1:65" s="14" customFormat="1" ht="11.25">
      <c r="B715" s="228"/>
      <c r="C715" s="229"/>
      <c r="D715" s="219" t="s">
        <v>164</v>
      </c>
      <c r="E715" s="230" t="s">
        <v>1</v>
      </c>
      <c r="F715" s="231" t="s">
        <v>345</v>
      </c>
      <c r="G715" s="229"/>
      <c r="H715" s="232">
        <v>114.12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164</v>
      </c>
      <c r="AU715" s="238" t="s">
        <v>89</v>
      </c>
      <c r="AV715" s="14" t="s">
        <v>89</v>
      </c>
      <c r="AW715" s="14" t="s">
        <v>34</v>
      </c>
      <c r="AX715" s="14" t="s">
        <v>79</v>
      </c>
      <c r="AY715" s="238" t="s">
        <v>154</v>
      </c>
    </row>
    <row r="716" spans="1:65" s="14" customFormat="1" ht="11.25">
      <c r="B716" s="228"/>
      <c r="C716" s="229"/>
      <c r="D716" s="219" t="s">
        <v>164</v>
      </c>
      <c r="E716" s="230" t="s">
        <v>1</v>
      </c>
      <c r="F716" s="231" t="s">
        <v>346</v>
      </c>
      <c r="G716" s="229"/>
      <c r="H716" s="232">
        <v>66.900000000000006</v>
      </c>
      <c r="I716" s="233"/>
      <c r="J716" s="229"/>
      <c r="K716" s="229"/>
      <c r="L716" s="234"/>
      <c r="M716" s="235"/>
      <c r="N716" s="236"/>
      <c r="O716" s="236"/>
      <c r="P716" s="236"/>
      <c r="Q716" s="236"/>
      <c r="R716" s="236"/>
      <c r="S716" s="236"/>
      <c r="T716" s="237"/>
      <c r="AT716" s="238" t="s">
        <v>164</v>
      </c>
      <c r="AU716" s="238" t="s">
        <v>89</v>
      </c>
      <c r="AV716" s="14" t="s">
        <v>89</v>
      </c>
      <c r="AW716" s="14" t="s">
        <v>34</v>
      </c>
      <c r="AX716" s="14" t="s">
        <v>79</v>
      </c>
      <c r="AY716" s="238" t="s">
        <v>154</v>
      </c>
    </row>
    <row r="717" spans="1:65" s="14" customFormat="1" ht="11.25">
      <c r="B717" s="228"/>
      <c r="C717" s="229"/>
      <c r="D717" s="219" t="s">
        <v>164</v>
      </c>
      <c r="E717" s="230" t="s">
        <v>1</v>
      </c>
      <c r="F717" s="231" t="s">
        <v>347</v>
      </c>
      <c r="G717" s="229"/>
      <c r="H717" s="232">
        <v>155.52000000000001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AT717" s="238" t="s">
        <v>164</v>
      </c>
      <c r="AU717" s="238" t="s">
        <v>89</v>
      </c>
      <c r="AV717" s="14" t="s">
        <v>89</v>
      </c>
      <c r="AW717" s="14" t="s">
        <v>34</v>
      </c>
      <c r="AX717" s="14" t="s">
        <v>79</v>
      </c>
      <c r="AY717" s="238" t="s">
        <v>154</v>
      </c>
    </row>
    <row r="718" spans="1:65" s="14" customFormat="1" ht="11.25">
      <c r="B718" s="228"/>
      <c r="C718" s="229"/>
      <c r="D718" s="219" t="s">
        <v>164</v>
      </c>
      <c r="E718" s="230" t="s">
        <v>1</v>
      </c>
      <c r="F718" s="231" t="s">
        <v>348</v>
      </c>
      <c r="G718" s="229"/>
      <c r="H718" s="232">
        <v>172.08</v>
      </c>
      <c r="I718" s="233"/>
      <c r="J718" s="229"/>
      <c r="K718" s="229"/>
      <c r="L718" s="234"/>
      <c r="M718" s="235"/>
      <c r="N718" s="236"/>
      <c r="O718" s="236"/>
      <c r="P718" s="236"/>
      <c r="Q718" s="236"/>
      <c r="R718" s="236"/>
      <c r="S718" s="236"/>
      <c r="T718" s="237"/>
      <c r="AT718" s="238" t="s">
        <v>164</v>
      </c>
      <c r="AU718" s="238" t="s">
        <v>89</v>
      </c>
      <c r="AV718" s="14" t="s">
        <v>89</v>
      </c>
      <c r="AW718" s="14" t="s">
        <v>34</v>
      </c>
      <c r="AX718" s="14" t="s">
        <v>79</v>
      </c>
      <c r="AY718" s="238" t="s">
        <v>154</v>
      </c>
    </row>
    <row r="719" spans="1:65" s="14" customFormat="1" ht="11.25">
      <c r="B719" s="228"/>
      <c r="C719" s="229"/>
      <c r="D719" s="219" t="s">
        <v>164</v>
      </c>
      <c r="E719" s="230" t="s">
        <v>1</v>
      </c>
      <c r="F719" s="231" t="s">
        <v>349</v>
      </c>
      <c r="G719" s="229"/>
      <c r="H719" s="232">
        <v>60.48</v>
      </c>
      <c r="I719" s="233"/>
      <c r="J719" s="229"/>
      <c r="K719" s="229"/>
      <c r="L719" s="234"/>
      <c r="M719" s="235"/>
      <c r="N719" s="236"/>
      <c r="O719" s="236"/>
      <c r="P719" s="236"/>
      <c r="Q719" s="236"/>
      <c r="R719" s="236"/>
      <c r="S719" s="236"/>
      <c r="T719" s="237"/>
      <c r="AT719" s="238" t="s">
        <v>164</v>
      </c>
      <c r="AU719" s="238" t="s">
        <v>89</v>
      </c>
      <c r="AV719" s="14" t="s">
        <v>89</v>
      </c>
      <c r="AW719" s="14" t="s">
        <v>34</v>
      </c>
      <c r="AX719" s="14" t="s">
        <v>79</v>
      </c>
      <c r="AY719" s="238" t="s">
        <v>154</v>
      </c>
    </row>
    <row r="720" spans="1:65" s="14" customFormat="1" ht="11.25">
      <c r="B720" s="228"/>
      <c r="C720" s="229"/>
      <c r="D720" s="219" t="s">
        <v>164</v>
      </c>
      <c r="E720" s="230" t="s">
        <v>1</v>
      </c>
      <c r="F720" s="231" t="s">
        <v>350</v>
      </c>
      <c r="G720" s="229"/>
      <c r="H720" s="232">
        <v>25.5</v>
      </c>
      <c r="I720" s="233"/>
      <c r="J720" s="229"/>
      <c r="K720" s="229"/>
      <c r="L720" s="234"/>
      <c r="M720" s="235"/>
      <c r="N720" s="236"/>
      <c r="O720" s="236"/>
      <c r="P720" s="236"/>
      <c r="Q720" s="236"/>
      <c r="R720" s="236"/>
      <c r="S720" s="236"/>
      <c r="T720" s="237"/>
      <c r="AT720" s="238" t="s">
        <v>164</v>
      </c>
      <c r="AU720" s="238" t="s">
        <v>89</v>
      </c>
      <c r="AV720" s="14" t="s">
        <v>89</v>
      </c>
      <c r="AW720" s="14" t="s">
        <v>34</v>
      </c>
      <c r="AX720" s="14" t="s">
        <v>79</v>
      </c>
      <c r="AY720" s="238" t="s">
        <v>154</v>
      </c>
    </row>
    <row r="721" spans="2:51" s="13" customFormat="1" ht="11.25">
      <c r="B721" s="217"/>
      <c r="C721" s="218"/>
      <c r="D721" s="219" t="s">
        <v>164</v>
      </c>
      <c r="E721" s="220" t="s">
        <v>1</v>
      </c>
      <c r="F721" s="221" t="s">
        <v>351</v>
      </c>
      <c r="G721" s="218"/>
      <c r="H721" s="220" t="s">
        <v>1</v>
      </c>
      <c r="I721" s="222"/>
      <c r="J721" s="218"/>
      <c r="K721" s="218"/>
      <c r="L721" s="223"/>
      <c r="M721" s="224"/>
      <c r="N721" s="225"/>
      <c r="O721" s="225"/>
      <c r="P721" s="225"/>
      <c r="Q721" s="225"/>
      <c r="R721" s="225"/>
      <c r="S721" s="225"/>
      <c r="T721" s="226"/>
      <c r="AT721" s="227" t="s">
        <v>164</v>
      </c>
      <c r="AU721" s="227" t="s">
        <v>89</v>
      </c>
      <c r="AV721" s="13" t="s">
        <v>87</v>
      </c>
      <c r="AW721" s="13" t="s">
        <v>34</v>
      </c>
      <c r="AX721" s="13" t="s">
        <v>79</v>
      </c>
      <c r="AY721" s="227" t="s">
        <v>154</v>
      </c>
    </row>
    <row r="722" spans="2:51" s="14" customFormat="1" ht="11.25">
      <c r="B722" s="228"/>
      <c r="C722" s="229"/>
      <c r="D722" s="219" t="s">
        <v>164</v>
      </c>
      <c r="E722" s="230" t="s">
        <v>1</v>
      </c>
      <c r="F722" s="231" t="s">
        <v>352</v>
      </c>
      <c r="G722" s="229"/>
      <c r="H722" s="232">
        <v>-18.315000000000001</v>
      </c>
      <c r="I722" s="233"/>
      <c r="J722" s="229"/>
      <c r="K722" s="229"/>
      <c r="L722" s="234"/>
      <c r="M722" s="235"/>
      <c r="N722" s="236"/>
      <c r="O722" s="236"/>
      <c r="P722" s="236"/>
      <c r="Q722" s="236"/>
      <c r="R722" s="236"/>
      <c r="S722" s="236"/>
      <c r="T722" s="237"/>
      <c r="AT722" s="238" t="s">
        <v>164</v>
      </c>
      <c r="AU722" s="238" t="s">
        <v>89</v>
      </c>
      <c r="AV722" s="14" t="s">
        <v>89</v>
      </c>
      <c r="AW722" s="14" t="s">
        <v>34</v>
      </c>
      <c r="AX722" s="14" t="s">
        <v>79</v>
      </c>
      <c r="AY722" s="238" t="s">
        <v>154</v>
      </c>
    </row>
    <row r="723" spans="2:51" s="14" customFormat="1" ht="11.25">
      <c r="B723" s="228"/>
      <c r="C723" s="229"/>
      <c r="D723" s="219" t="s">
        <v>164</v>
      </c>
      <c r="E723" s="230" t="s">
        <v>1</v>
      </c>
      <c r="F723" s="231" t="s">
        <v>353</v>
      </c>
      <c r="G723" s="229"/>
      <c r="H723" s="232">
        <v>-11.82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164</v>
      </c>
      <c r="AU723" s="238" t="s">
        <v>89</v>
      </c>
      <c r="AV723" s="14" t="s">
        <v>89</v>
      </c>
      <c r="AW723" s="14" t="s">
        <v>34</v>
      </c>
      <c r="AX723" s="14" t="s">
        <v>79</v>
      </c>
      <c r="AY723" s="238" t="s">
        <v>154</v>
      </c>
    </row>
    <row r="724" spans="2:51" s="14" customFormat="1" ht="11.25">
      <c r="B724" s="228"/>
      <c r="C724" s="229"/>
      <c r="D724" s="219" t="s">
        <v>164</v>
      </c>
      <c r="E724" s="230" t="s">
        <v>1</v>
      </c>
      <c r="F724" s="231" t="s">
        <v>354</v>
      </c>
      <c r="G724" s="229"/>
      <c r="H724" s="232">
        <v>-6.3</v>
      </c>
      <c r="I724" s="233"/>
      <c r="J724" s="229"/>
      <c r="K724" s="229"/>
      <c r="L724" s="234"/>
      <c r="M724" s="235"/>
      <c r="N724" s="236"/>
      <c r="O724" s="236"/>
      <c r="P724" s="236"/>
      <c r="Q724" s="236"/>
      <c r="R724" s="236"/>
      <c r="S724" s="236"/>
      <c r="T724" s="237"/>
      <c r="AT724" s="238" t="s">
        <v>164</v>
      </c>
      <c r="AU724" s="238" t="s">
        <v>89</v>
      </c>
      <c r="AV724" s="14" t="s">
        <v>89</v>
      </c>
      <c r="AW724" s="14" t="s">
        <v>34</v>
      </c>
      <c r="AX724" s="14" t="s">
        <v>79</v>
      </c>
      <c r="AY724" s="238" t="s">
        <v>154</v>
      </c>
    </row>
    <row r="725" spans="2:51" s="14" customFormat="1" ht="11.25">
      <c r="B725" s="228"/>
      <c r="C725" s="229"/>
      <c r="D725" s="219" t="s">
        <v>164</v>
      </c>
      <c r="E725" s="230" t="s">
        <v>1</v>
      </c>
      <c r="F725" s="231" t="s">
        <v>355</v>
      </c>
      <c r="G725" s="229"/>
      <c r="H725" s="232">
        <v>-62.4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164</v>
      </c>
      <c r="AU725" s="238" t="s">
        <v>89</v>
      </c>
      <c r="AV725" s="14" t="s">
        <v>89</v>
      </c>
      <c r="AW725" s="14" t="s">
        <v>34</v>
      </c>
      <c r="AX725" s="14" t="s">
        <v>79</v>
      </c>
      <c r="AY725" s="238" t="s">
        <v>154</v>
      </c>
    </row>
    <row r="726" spans="2:51" s="14" customFormat="1" ht="11.25">
      <c r="B726" s="228"/>
      <c r="C726" s="229"/>
      <c r="D726" s="219" t="s">
        <v>164</v>
      </c>
      <c r="E726" s="230" t="s">
        <v>1</v>
      </c>
      <c r="F726" s="231" t="s">
        <v>356</v>
      </c>
      <c r="G726" s="229"/>
      <c r="H726" s="232">
        <v>-4.2</v>
      </c>
      <c r="I726" s="233"/>
      <c r="J726" s="229"/>
      <c r="K726" s="229"/>
      <c r="L726" s="234"/>
      <c r="M726" s="235"/>
      <c r="N726" s="236"/>
      <c r="O726" s="236"/>
      <c r="P726" s="236"/>
      <c r="Q726" s="236"/>
      <c r="R726" s="236"/>
      <c r="S726" s="236"/>
      <c r="T726" s="237"/>
      <c r="AT726" s="238" t="s">
        <v>164</v>
      </c>
      <c r="AU726" s="238" t="s">
        <v>89</v>
      </c>
      <c r="AV726" s="14" t="s">
        <v>89</v>
      </c>
      <c r="AW726" s="14" t="s">
        <v>34</v>
      </c>
      <c r="AX726" s="14" t="s">
        <v>79</v>
      </c>
      <c r="AY726" s="238" t="s">
        <v>154</v>
      </c>
    </row>
    <row r="727" spans="2:51" s="14" customFormat="1" ht="11.25">
      <c r="B727" s="228"/>
      <c r="C727" s="229"/>
      <c r="D727" s="219" t="s">
        <v>164</v>
      </c>
      <c r="E727" s="230" t="s">
        <v>1</v>
      </c>
      <c r="F727" s="231" t="s">
        <v>357</v>
      </c>
      <c r="G727" s="229"/>
      <c r="H727" s="232">
        <v>-8.016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164</v>
      </c>
      <c r="AU727" s="238" t="s">
        <v>89</v>
      </c>
      <c r="AV727" s="14" t="s">
        <v>89</v>
      </c>
      <c r="AW727" s="14" t="s">
        <v>34</v>
      </c>
      <c r="AX727" s="14" t="s">
        <v>79</v>
      </c>
      <c r="AY727" s="238" t="s">
        <v>154</v>
      </c>
    </row>
    <row r="728" spans="2:51" s="13" customFormat="1" ht="11.25">
      <c r="B728" s="217"/>
      <c r="C728" s="218"/>
      <c r="D728" s="219" t="s">
        <v>164</v>
      </c>
      <c r="E728" s="220" t="s">
        <v>1</v>
      </c>
      <c r="F728" s="221" t="s">
        <v>386</v>
      </c>
      <c r="G728" s="218"/>
      <c r="H728" s="220" t="s">
        <v>1</v>
      </c>
      <c r="I728" s="222"/>
      <c r="J728" s="218"/>
      <c r="K728" s="218"/>
      <c r="L728" s="223"/>
      <c r="M728" s="224"/>
      <c r="N728" s="225"/>
      <c r="O728" s="225"/>
      <c r="P728" s="225"/>
      <c r="Q728" s="225"/>
      <c r="R728" s="225"/>
      <c r="S728" s="225"/>
      <c r="T728" s="226"/>
      <c r="AT728" s="227" t="s">
        <v>164</v>
      </c>
      <c r="AU728" s="227" t="s">
        <v>89</v>
      </c>
      <c r="AV728" s="13" t="s">
        <v>87</v>
      </c>
      <c r="AW728" s="13" t="s">
        <v>34</v>
      </c>
      <c r="AX728" s="13" t="s">
        <v>79</v>
      </c>
      <c r="AY728" s="227" t="s">
        <v>154</v>
      </c>
    </row>
    <row r="729" spans="2:51" s="14" customFormat="1" ht="11.25">
      <c r="B729" s="228"/>
      <c r="C729" s="229"/>
      <c r="D729" s="219" t="s">
        <v>164</v>
      </c>
      <c r="E729" s="230" t="s">
        <v>1</v>
      </c>
      <c r="F729" s="231" t="s">
        <v>387</v>
      </c>
      <c r="G729" s="229"/>
      <c r="H729" s="232">
        <v>-14.19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164</v>
      </c>
      <c r="AU729" s="238" t="s">
        <v>89</v>
      </c>
      <c r="AV729" s="14" t="s">
        <v>89</v>
      </c>
      <c r="AW729" s="14" t="s">
        <v>34</v>
      </c>
      <c r="AX729" s="14" t="s">
        <v>79</v>
      </c>
      <c r="AY729" s="238" t="s">
        <v>154</v>
      </c>
    </row>
    <row r="730" spans="2:51" s="14" customFormat="1" ht="11.25">
      <c r="B730" s="228"/>
      <c r="C730" s="229"/>
      <c r="D730" s="219" t="s">
        <v>164</v>
      </c>
      <c r="E730" s="230" t="s">
        <v>1</v>
      </c>
      <c r="F730" s="231" t="s">
        <v>388</v>
      </c>
      <c r="G730" s="229"/>
      <c r="H730" s="232">
        <v>-3.45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AT730" s="238" t="s">
        <v>164</v>
      </c>
      <c r="AU730" s="238" t="s">
        <v>89</v>
      </c>
      <c r="AV730" s="14" t="s">
        <v>89</v>
      </c>
      <c r="AW730" s="14" t="s">
        <v>34</v>
      </c>
      <c r="AX730" s="14" t="s">
        <v>79</v>
      </c>
      <c r="AY730" s="238" t="s">
        <v>154</v>
      </c>
    </row>
    <row r="731" spans="2:51" s="14" customFormat="1" ht="11.25">
      <c r="B731" s="228"/>
      <c r="C731" s="229"/>
      <c r="D731" s="219" t="s">
        <v>164</v>
      </c>
      <c r="E731" s="230" t="s">
        <v>1</v>
      </c>
      <c r="F731" s="231" t="s">
        <v>389</v>
      </c>
      <c r="G731" s="229"/>
      <c r="H731" s="232">
        <v>-8.2319999999999993</v>
      </c>
      <c r="I731" s="233"/>
      <c r="J731" s="229"/>
      <c r="K731" s="229"/>
      <c r="L731" s="234"/>
      <c r="M731" s="235"/>
      <c r="N731" s="236"/>
      <c r="O731" s="236"/>
      <c r="P731" s="236"/>
      <c r="Q731" s="236"/>
      <c r="R731" s="236"/>
      <c r="S731" s="236"/>
      <c r="T731" s="237"/>
      <c r="AT731" s="238" t="s">
        <v>164</v>
      </c>
      <c r="AU731" s="238" t="s">
        <v>89</v>
      </c>
      <c r="AV731" s="14" t="s">
        <v>89</v>
      </c>
      <c r="AW731" s="14" t="s">
        <v>34</v>
      </c>
      <c r="AX731" s="14" t="s">
        <v>79</v>
      </c>
      <c r="AY731" s="238" t="s">
        <v>154</v>
      </c>
    </row>
    <row r="732" spans="2:51" s="13" customFormat="1" ht="11.25">
      <c r="B732" s="217"/>
      <c r="C732" s="218"/>
      <c r="D732" s="219" t="s">
        <v>164</v>
      </c>
      <c r="E732" s="220" t="s">
        <v>1</v>
      </c>
      <c r="F732" s="221" t="s">
        <v>872</v>
      </c>
      <c r="G732" s="218"/>
      <c r="H732" s="220" t="s">
        <v>1</v>
      </c>
      <c r="I732" s="222"/>
      <c r="J732" s="218"/>
      <c r="K732" s="218"/>
      <c r="L732" s="223"/>
      <c r="M732" s="224"/>
      <c r="N732" s="225"/>
      <c r="O732" s="225"/>
      <c r="P732" s="225"/>
      <c r="Q732" s="225"/>
      <c r="R732" s="225"/>
      <c r="S732" s="225"/>
      <c r="T732" s="226"/>
      <c r="AT732" s="227" t="s">
        <v>164</v>
      </c>
      <c r="AU732" s="227" t="s">
        <v>89</v>
      </c>
      <c r="AV732" s="13" t="s">
        <v>87</v>
      </c>
      <c r="AW732" s="13" t="s">
        <v>34</v>
      </c>
      <c r="AX732" s="13" t="s">
        <v>79</v>
      </c>
      <c r="AY732" s="227" t="s">
        <v>154</v>
      </c>
    </row>
    <row r="733" spans="2:51" s="13" customFormat="1" ht="11.25">
      <c r="B733" s="217"/>
      <c r="C733" s="218"/>
      <c r="D733" s="219" t="s">
        <v>164</v>
      </c>
      <c r="E733" s="220" t="s">
        <v>1</v>
      </c>
      <c r="F733" s="221" t="s">
        <v>873</v>
      </c>
      <c r="G733" s="218"/>
      <c r="H733" s="220" t="s">
        <v>1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164</v>
      </c>
      <c r="AU733" s="227" t="s">
        <v>89</v>
      </c>
      <c r="AV733" s="13" t="s">
        <v>87</v>
      </c>
      <c r="AW733" s="13" t="s">
        <v>34</v>
      </c>
      <c r="AX733" s="13" t="s">
        <v>79</v>
      </c>
      <c r="AY733" s="227" t="s">
        <v>154</v>
      </c>
    </row>
    <row r="734" spans="2:51" s="14" customFormat="1" ht="11.25">
      <c r="B734" s="228"/>
      <c r="C734" s="229"/>
      <c r="D734" s="219" t="s">
        <v>164</v>
      </c>
      <c r="E734" s="230" t="s">
        <v>1</v>
      </c>
      <c r="F734" s="231" t="s">
        <v>874</v>
      </c>
      <c r="G734" s="229"/>
      <c r="H734" s="232">
        <v>-90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164</v>
      </c>
      <c r="AU734" s="238" t="s">
        <v>89</v>
      </c>
      <c r="AV734" s="14" t="s">
        <v>89</v>
      </c>
      <c r="AW734" s="14" t="s">
        <v>34</v>
      </c>
      <c r="AX734" s="14" t="s">
        <v>79</v>
      </c>
      <c r="AY734" s="238" t="s">
        <v>154</v>
      </c>
    </row>
    <row r="735" spans="2:51" s="14" customFormat="1" ht="11.25">
      <c r="B735" s="228"/>
      <c r="C735" s="229"/>
      <c r="D735" s="219" t="s">
        <v>164</v>
      </c>
      <c r="E735" s="230" t="s">
        <v>1</v>
      </c>
      <c r="F735" s="231" t="s">
        <v>875</v>
      </c>
      <c r="G735" s="229"/>
      <c r="H735" s="232">
        <v>12.952999999999999</v>
      </c>
      <c r="I735" s="233"/>
      <c r="J735" s="229"/>
      <c r="K735" s="229"/>
      <c r="L735" s="234"/>
      <c r="M735" s="235"/>
      <c r="N735" s="236"/>
      <c r="O735" s="236"/>
      <c r="P735" s="236"/>
      <c r="Q735" s="236"/>
      <c r="R735" s="236"/>
      <c r="S735" s="236"/>
      <c r="T735" s="237"/>
      <c r="AT735" s="238" t="s">
        <v>164</v>
      </c>
      <c r="AU735" s="238" t="s">
        <v>89</v>
      </c>
      <c r="AV735" s="14" t="s">
        <v>89</v>
      </c>
      <c r="AW735" s="14" t="s">
        <v>34</v>
      </c>
      <c r="AX735" s="14" t="s">
        <v>79</v>
      </c>
      <c r="AY735" s="238" t="s">
        <v>154</v>
      </c>
    </row>
    <row r="736" spans="2:51" s="15" customFormat="1" ht="11.25">
      <c r="B736" s="239"/>
      <c r="C736" s="240"/>
      <c r="D736" s="219" t="s">
        <v>164</v>
      </c>
      <c r="E736" s="241" t="s">
        <v>1</v>
      </c>
      <c r="F736" s="242" t="s">
        <v>172</v>
      </c>
      <c r="G736" s="240"/>
      <c r="H736" s="243">
        <v>635</v>
      </c>
      <c r="I736" s="244"/>
      <c r="J736" s="240"/>
      <c r="K736" s="240"/>
      <c r="L736" s="245"/>
      <c r="M736" s="246"/>
      <c r="N736" s="247"/>
      <c r="O736" s="247"/>
      <c r="P736" s="247"/>
      <c r="Q736" s="247"/>
      <c r="R736" s="247"/>
      <c r="S736" s="247"/>
      <c r="T736" s="248"/>
      <c r="AT736" s="249" t="s">
        <v>164</v>
      </c>
      <c r="AU736" s="249" t="s">
        <v>89</v>
      </c>
      <c r="AV736" s="15" t="s">
        <v>162</v>
      </c>
      <c r="AW736" s="15" t="s">
        <v>34</v>
      </c>
      <c r="AX736" s="15" t="s">
        <v>87</v>
      </c>
      <c r="AY736" s="249" t="s">
        <v>154</v>
      </c>
    </row>
    <row r="737" spans="1:65" s="12" customFormat="1" ht="22.9" customHeight="1">
      <c r="B737" s="188"/>
      <c r="C737" s="189"/>
      <c r="D737" s="190" t="s">
        <v>78</v>
      </c>
      <c r="E737" s="202" t="s">
        <v>876</v>
      </c>
      <c r="F737" s="202" t="s">
        <v>877</v>
      </c>
      <c r="G737" s="189"/>
      <c r="H737" s="189"/>
      <c r="I737" s="192"/>
      <c r="J737" s="203">
        <f>BK737</f>
        <v>0</v>
      </c>
      <c r="K737" s="189"/>
      <c r="L737" s="194"/>
      <c r="M737" s="195"/>
      <c r="N737" s="196"/>
      <c r="O737" s="196"/>
      <c r="P737" s="197">
        <f>SUM(P738:P759)</f>
        <v>0</v>
      </c>
      <c r="Q737" s="196"/>
      <c r="R737" s="197">
        <f>SUM(R738:R759)</f>
        <v>0.39515</v>
      </c>
      <c r="S737" s="196"/>
      <c r="T737" s="198">
        <f>SUM(T738:T759)</f>
        <v>0</v>
      </c>
      <c r="AR737" s="199" t="s">
        <v>89</v>
      </c>
      <c r="AT737" s="200" t="s">
        <v>78</v>
      </c>
      <c r="AU737" s="200" t="s">
        <v>87</v>
      </c>
      <c r="AY737" s="199" t="s">
        <v>154</v>
      </c>
      <c r="BK737" s="201">
        <f>SUM(BK738:BK759)</f>
        <v>0</v>
      </c>
    </row>
    <row r="738" spans="1:65" s="2" customFormat="1" ht="24" customHeight="1">
      <c r="A738" s="35"/>
      <c r="B738" s="36"/>
      <c r="C738" s="204" t="s">
        <v>878</v>
      </c>
      <c r="D738" s="204" t="s">
        <v>157</v>
      </c>
      <c r="E738" s="205" t="s">
        <v>879</v>
      </c>
      <c r="F738" s="206" t="s">
        <v>880</v>
      </c>
      <c r="G738" s="207" t="s">
        <v>179</v>
      </c>
      <c r="H738" s="208">
        <v>42</v>
      </c>
      <c r="I738" s="209"/>
      <c r="J738" s="210">
        <f>ROUND(I738*H738,2)</f>
        <v>0</v>
      </c>
      <c r="K738" s="206" t="s">
        <v>161</v>
      </c>
      <c r="L738" s="40"/>
      <c r="M738" s="211" t="s">
        <v>1</v>
      </c>
      <c r="N738" s="212" t="s">
        <v>44</v>
      </c>
      <c r="O738" s="72"/>
      <c r="P738" s="213">
        <f>O738*H738</f>
        <v>0</v>
      </c>
      <c r="Q738" s="213">
        <v>0</v>
      </c>
      <c r="R738" s="213">
        <f>Q738*H738</f>
        <v>0</v>
      </c>
      <c r="S738" s="213">
        <v>0</v>
      </c>
      <c r="T738" s="214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15" t="s">
        <v>299</v>
      </c>
      <c r="AT738" s="215" t="s">
        <v>157</v>
      </c>
      <c r="AU738" s="215" t="s">
        <v>89</v>
      </c>
      <c r="AY738" s="18" t="s">
        <v>154</v>
      </c>
      <c r="BE738" s="216">
        <f>IF(N738="základní",J738,0)</f>
        <v>0</v>
      </c>
      <c r="BF738" s="216">
        <f>IF(N738="snížená",J738,0)</f>
        <v>0</v>
      </c>
      <c r="BG738" s="216">
        <f>IF(N738="zákl. přenesená",J738,0)</f>
        <v>0</v>
      </c>
      <c r="BH738" s="216">
        <f>IF(N738="sníž. přenesená",J738,0)</f>
        <v>0</v>
      </c>
      <c r="BI738" s="216">
        <f>IF(N738="nulová",J738,0)</f>
        <v>0</v>
      </c>
      <c r="BJ738" s="18" t="s">
        <v>87</v>
      </c>
      <c r="BK738" s="216">
        <f>ROUND(I738*H738,2)</f>
        <v>0</v>
      </c>
      <c r="BL738" s="18" t="s">
        <v>299</v>
      </c>
      <c r="BM738" s="215" t="s">
        <v>881</v>
      </c>
    </row>
    <row r="739" spans="1:65" s="13" customFormat="1" ht="11.25">
      <c r="B739" s="217"/>
      <c r="C739" s="218"/>
      <c r="D739" s="219" t="s">
        <v>164</v>
      </c>
      <c r="E739" s="220" t="s">
        <v>1</v>
      </c>
      <c r="F739" s="221" t="s">
        <v>882</v>
      </c>
      <c r="G739" s="218"/>
      <c r="H739" s="220" t="s">
        <v>1</v>
      </c>
      <c r="I739" s="222"/>
      <c r="J739" s="218"/>
      <c r="K739" s="218"/>
      <c r="L739" s="223"/>
      <c r="M739" s="224"/>
      <c r="N739" s="225"/>
      <c r="O739" s="225"/>
      <c r="P739" s="225"/>
      <c r="Q739" s="225"/>
      <c r="R739" s="225"/>
      <c r="S739" s="225"/>
      <c r="T739" s="226"/>
      <c r="AT739" s="227" t="s">
        <v>164</v>
      </c>
      <c r="AU739" s="227" t="s">
        <v>89</v>
      </c>
      <c r="AV739" s="13" t="s">
        <v>87</v>
      </c>
      <c r="AW739" s="13" t="s">
        <v>34</v>
      </c>
      <c r="AX739" s="13" t="s">
        <v>79</v>
      </c>
      <c r="AY739" s="227" t="s">
        <v>154</v>
      </c>
    </row>
    <row r="740" spans="1:65" s="13" customFormat="1" ht="11.25">
      <c r="B740" s="217"/>
      <c r="C740" s="218"/>
      <c r="D740" s="219" t="s">
        <v>164</v>
      </c>
      <c r="E740" s="220" t="s">
        <v>1</v>
      </c>
      <c r="F740" s="221" t="s">
        <v>427</v>
      </c>
      <c r="G740" s="218"/>
      <c r="H740" s="220" t="s">
        <v>1</v>
      </c>
      <c r="I740" s="222"/>
      <c r="J740" s="218"/>
      <c r="K740" s="218"/>
      <c r="L740" s="223"/>
      <c r="M740" s="224"/>
      <c r="N740" s="225"/>
      <c r="O740" s="225"/>
      <c r="P740" s="225"/>
      <c r="Q740" s="225"/>
      <c r="R740" s="225"/>
      <c r="S740" s="225"/>
      <c r="T740" s="226"/>
      <c r="AT740" s="227" t="s">
        <v>164</v>
      </c>
      <c r="AU740" s="227" t="s">
        <v>89</v>
      </c>
      <c r="AV740" s="13" t="s">
        <v>87</v>
      </c>
      <c r="AW740" s="13" t="s">
        <v>34</v>
      </c>
      <c r="AX740" s="13" t="s">
        <v>79</v>
      </c>
      <c r="AY740" s="227" t="s">
        <v>154</v>
      </c>
    </row>
    <row r="741" spans="1:65" s="14" customFormat="1" ht="11.25">
      <c r="B741" s="228"/>
      <c r="C741" s="229"/>
      <c r="D741" s="219" t="s">
        <v>164</v>
      </c>
      <c r="E741" s="230" t="s">
        <v>1</v>
      </c>
      <c r="F741" s="231" t="s">
        <v>883</v>
      </c>
      <c r="G741" s="229"/>
      <c r="H741" s="232">
        <v>28.3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AT741" s="238" t="s">
        <v>164</v>
      </c>
      <c r="AU741" s="238" t="s">
        <v>89</v>
      </c>
      <c r="AV741" s="14" t="s">
        <v>89</v>
      </c>
      <c r="AW741" s="14" t="s">
        <v>34</v>
      </c>
      <c r="AX741" s="14" t="s">
        <v>79</v>
      </c>
      <c r="AY741" s="238" t="s">
        <v>154</v>
      </c>
    </row>
    <row r="742" spans="1:65" s="13" customFormat="1" ht="11.25">
      <c r="B742" s="217"/>
      <c r="C742" s="218"/>
      <c r="D742" s="219" t="s">
        <v>164</v>
      </c>
      <c r="E742" s="220" t="s">
        <v>1</v>
      </c>
      <c r="F742" s="221" t="s">
        <v>884</v>
      </c>
      <c r="G742" s="218"/>
      <c r="H742" s="220" t="s">
        <v>1</v>
      </c>
      <c r="I742" s="222"/>
      <c r="J742" s="218"/>
      <c r="K742" s="218"/>
      <c r="L742" s="223"/>
      <c r="M742" s="224"/>
      <c r="N742" s="225"/>
      <c r="O742" s="225"/>
      <c r="P742" s="225"/>
      <c r="Q742" s="225"/>
      <c r="R742" s="225"/>
      <c r="S742" s="225"/>
      <c r="T742" s="226"/>
      <c r="AT742" s="227" t="s">
        <v>164</v>
      </c>
      <c r="AU742" s="227" t="s">
        <v>89</v>
      </c>
      <c r="AV742" s="13" t="s">
        <v>87</v>
      </c>
      <c r="AW742" s="13" t="s">
        <v>34</v>
      </c>
      <c r="AX742" s="13" t="s">
        <v>79</v>
      </c>
      <c r="AY742" s="227" t="s">
        <v>154</v>
      </c>
    </row>
    <row r="743" spans="1:65" s="14" customFormat="1" ht="11.25">
      <c r="B743" s="228"/>
      <c r="C743" s="229"/>
      <c r="D743" s="219" t="s">
        <v>164</v>
      </c>
      <c r="E743" s="230" t="s">
        <v>1</v>
      </c>
      <c r="F743" s="231" t="s">
        <v>885</v>
      </c>
      <c r="G743" s="229"/>
      <c r="H743" s="232">
        <v>10.96</v>
      </c>
      <c r="I743" s="233"/>
      <c r="J743" s="229"/>
      <c r="K743" s="229"/>
      <c r="L743" s="234"/>
      <c r="M743" s="235"/>
      <c r="N743" s="236"/>
      <c r="O743" s="236"/>
      <c r="P743" s="236"/>
      <c r="Q743" s="236"/>
      <c r="R743" s="236"/>
      <c r="S743" s="236"/>
      <c r="T743" s="237"/>
      <c r="AT743" s="238" t="s">
        <v>164</v>
      </c>
      <c r="AU743" s="238" t="s">
        <v>89</v>
      </c>
      <c r="AV743" s="14" t="s">
        <v>89</v>
      </c>
      <c r="AW743" s="14" t="s">
        <v>34</v>
      </c>
      <c r="AX743" s="14" t="s">
        <v>79</v>
      </c>
      <c r="AY743" s="238" t="s">
        <v>154</v>
      </c>
    </row>
    <row r="744" spans="1:65" s="14" customFormat="1" ht="11.25">
      <c r="B744" s="228"/>
      <c r="C744" s="229"/>
      <c r="D744" s="219" t="s">
        <v>164</v>
      </c>
      <c r="E744" s="230" t="s">
        <v>1</v>
      </c>
      <c r="F744" s="231" t="s">
        <v>886</v>
      </c>
      <c r="G744" s="229"/>
      <c r="H744" s="232">
        <v>2.74</v>
      </c>
      <c r="I744" s="233"/>
      <c r="J744" s="229"/>
      <c r="K744" s="229"/>
      <c r="L744" s="234"/>
      <c r="M744" s="235"/>
      <c r="N744" s="236"/>
      <c r="O744" s="236"/>
      <c r="P744" s="236"/>
      <c r="Q744" s="236"/>
      <c r="R744" s="236"/>
      <c r="S744" s="236"/>
      <c r="T744" s="237"/>
      <c r="AT744" s="238" t="s">
        <v>164</v>
      </c>
      <c r="AU744" s="238" t="s">
        <v>89</v>
      </c>
      <c r="AV744" s="14" t="s">
        <v>89</v>
      </c>
      <c r="AW744" s="14" t="s">
        <v>34</v>
      </c>
      <c r="AX744" s="14" t="s">
        <v>79</v>
      </c>
      <c r="AY744" s="238" t="s">
        <v>154</v>
      </c>
    </row>
    <row r="745" spans="1:65" s="15" customFormat="1" ht="11.25">
      <c r="B745" s="239"/>
      <c r="C745" s="240"/>
      <c r="D745" s="219" t="s">
        <v>164</v>
      </c>
      <c r="E745" s="241" t="s">
        <v>1</v>
      </c>
      <c r="F745" s="242" t="s">
        <v>172</v>
      </c>
      <c r="G745" s="240"/>
      <c r="H745" s="243">
        <v>42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AT745" s="249" t="s">
        <v>164</v>
      </c>
      <c r="AU745" s="249" t="s">
        <v>89</v>
      </c>
      <c r="AV745" s="15" t="s">
        <v>162</v>
      </c>
      <c r="AW745" s="15" t="s">
        <v>34</v>
      </c>
      <c r="AX745" s="15" t="s">
        <v>87</v>
      </c>
      <c r="AY745" s="249" t="s">
        <v>154</v>
      </c>
    </row>
    <row r="746" spans="1:65" s="2" customFormat="1" ht="24" customHeight="1">
      <c r="A746" s="35"/>
      <c r="B746" s="36"/>
      <c r="C746" s="204" t="s">
        <v>887</v>
      </c>
      <c r="D746" s="204" t="s">
        <v>157</v>
      </c>
      <c r="E746" s="205" t="s">
        <v>888</v>
      </c>
      <c r="F746" s="206" t="s">
        <v>889</v>
      </c>
      <c r="G746" s="207" t="s">
        <v>179</v>
      </c>
      <c r="H746" s="208">
        <v>14</v>
      </c>
      <c r="I746" s="209"/>
      <c r="J746" s="210">
        <f>ROUND(I746*H746,2)</f>
        <v>0</v>
      </c>
      <c r="K746" s="206" t="s">
        <v>161</v>
      </c>
      <c r="L746" s="40"/>
      <c r="M746" s="211" t="s">
        <v>1</v>
      </c>
      <c r="N746" s="212" t="s">
        <v>44</v>
      </c>
      <c r="O746" s="72"/>
      <c r="P746" s="213">
        <f>O746*H746</f>
        <v>0</v>
      </c>
      <c r="Q746" s="213">
        <v>0</v>
      </c>
      <c r="R746" s="213">
        <f>Q746*H746</f>
        <v>0</v>
      </c>
      <c r="S746" s="213">
        <v>0</v>
      </c>
      <c r="T746" s="214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15" t="s">
        <v>299</v>
      </c>
      <c r="AT746" s="215" t="s">
        <v>157</v>
      </c>
      <c r="AU746" s="215" t="s">
        <v>89</v>
      </c>
      <c r="AY746" s="18" t="s">
        <v>154</v>
      </c>
      <c r="BE746" s="216">
        <f>IF(N746="základní",J746,0)</f>
        <v>0</v>
      </c>
      <c r="BF746" s="216">
        <f>IF(N746="snížená",J746,0)</f>
        <v>0</v>
      </c>
      <c r="BG746" s="216">
        <f>IF(N746="zákl. přenesená",J746,0)</f>
        <v>0</v>
      </c>
      <c r="BH746" s="216">
        <f>IF(N746="sníž. přenesená",J746,0)</f>
        <v>0</v>
      </c>
      <c r="BI746" s="216">
        <f>IF(N746="nulová",J746,0)</f>
        <v>0</v>
      </c>
      <c r="BJ746" s="18" t="s">
        <v>87</v>
      </c>
      <c r="BK746" s="216">
        <f>ROUND(I746*H746,2)</f>
        <v>0</v>
      </c>
      <c r="BL746" s="18" t="s">
        <v>299</v>
      </c>
      <c r="BM746" s="215" t="s">
        <v>890</v>
      </c>
    </row>
    <row r="747" spans="1:65" s="13" customFormat="1" ht="11.25">
      <c r="B747" s="217"/>
      <c r="C747" s="218"/>
      <c r="D747" s="219" t="s">
        <v>164</v>
      </c>
      <c r="E747" s="220" t="s">
        <v>1</v>
      </c>
      <c r="F747" s="221" t="s">
        <v>891</v>
      </c>
      <c r="G747" s="218"/>
      <c r="H747" s="220" t="s">
        <v>1</v>
      </c>
      <c r="I747" s="222"/>
      <c r="J747" s="218"/>
      <c r="K747" s="218"/>
      <c r="L747" s="223"/>
      <c r="M747" s="224"/>
      <c r="N747" s="225"/>
      <c r="O747" s="225"/>
      <c r="P747" s="225"/>
      <c r="Q747" s="225"/>
      <c r="R747" s="225"/>
      <c r="S747" s="225"/>
      <c r="T747" s="226"/>
      <c r="AT747" s="227" t="s">
        <v>164</v>
      </c>
      <c r="AU747" s="227" t="s">
        <v>89</v>
      </c>
      <c r="AV747" s="13" t="s">
        <v>87</v>
      </c>
      <c r="AW747" s="13" t="s">
        <v>34</v>
      </c>
      <c r="AX747" s="13" t="s">
        <v>79</v>
      </c>
      <c r="AY747" s="227" t="s">
        <v>154</v>
      </c>
    </row>
    <row r="748" spans="1:65" s="14" customFormat="1" ht="11.25">
      <c r="B748" s="228"/>
      <c r="C748" s="229"/>
      <c r="D748" s="219" t="s">
        <v>164</v>
      </c>
      <c r="E748" s="230" t="s">
        <v>1</v>
      </c>
      <c r="F748" s="231" t="s">
        <v>892</v>
      </c>
      <c r="G748" s="229"/>
      <c r="H748" s="232">
        <v>14</v>
      </c>
      <c r="I748" s="233"/>
      <c r="J748" s="229"/>
      <c r="K748" s="229"/>
      <c r="L748" s="234"/>
      <c r="M748" s="235"/>
      <c r="N748" s="236"/>
      <c r="O748" s="236"/>
      <c r="P748" s="236"/>
      <c r="Q748" s="236"/>
      <c r="R748" s="236"/>
      <c r="S748" s="236"/>
      <c r="T748" s="237"/>
      <c r="AT748" s="238" t="s">
        <v>164</v>
      </c>
      <c r="AU748" s="238" t="s">
        <v>89</v>
      </c>
      <c r="AV748" s="14" t="s">
        <v>89</v>
      </c>
      <c r="AW748" s="14" t="s">
        <v>34</v>
      </c>
      <c r="AX748" s="14" t="s">
        <v>87</v>
      </c>
      <c r="AY748" s="238" t="s">
        <v>154</v>
      </c>
    </row>
    <row r="749" spans="1:65" s="2" customFormat="1" ht="24" customHeight="1">
      <c r="A749" s="35"/>
      <c r="B749" s="36"/>
      <c r="C749" s="250" t="s">
        <v>893</v>
      </c>
      <c r="D749" s="250" t="s">
        <v>198</v>
      </c>
      <c r="E749" s="251" t="s">
        <v>894</v>
      </c>
      <c r="F749" s="252" t="s">
        <v>895</v>
      </c>
      <c r="G749" s="253" t="s">
        <v>896</v>
      </c>
      <c r="H749" s="254">
        <v>392</v>
      </c>
      <c r="I749" s="255"/>
      <c r="J749" s="256">
        <f>ROUND(I749*H749,2)</f>
        <v>0</v>
      </c>
      <c r="K749" s="252" t="s">
        <v>161</v>
      </c>
      <c r="L749" s="257"/>
      <c r="M749" s="258" t="s">
        <v>1</v>
      </c>
      <c r="N749" s="259" t="s">
        <v>44</v>
      </c>
      <c r="O749" s="72"/>
      <c r="P749" s="213">
        <f>O749*H749</f>
        <v>0</v>
      </c>
      <c r="Q749" s="213">
        <v>1E-3</v>
      </c>
      <c r="R749" s="213">
        <f>Q749*H749</f>
        <v>0.39200000000000002</v>
      </c>
      <c r="S749" s="213">
        <v>0</v>
      </c>
      <c r="T749" s="214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15" t="s">
        <v>449</v>
      </c>
      <c r="AT749" s="215" t="s">
        <v>198</v>
      </c>
      <c r="AU749" s="215" t="s">
        <v>89</v>
      </c>
      <c r="AY749" s="18" t="s">
        <v>154</v>
      </c>
      <c r="BE749" s="216">
        <f>IF(N749="základní",J749,0)</f>
        <v>0</v>
      </c>
      <c r="BF749" s="216">
        <f>IF(N749="snížená",J749,0)</f>
        <v>0</v>
      </c>
      <c r="BG749" s="216">
        <f>IF(N749="zákl. přenesená",J749,0)</f>
        <v>0</v>
      </c>
      <c r="BH749" s="216">
        <f>IF(N749="sníž. přenesená",J749,0)</f>
        <v>0</v>
      </c>
      <c r="BI749" s="216">
        <f>IF(N749="nulová",J749,0)</f>
        <v>0</v>
      </c>
      <c r="BJ749" s="18" t="s">
        <v>87</v>
      </c>
      <c r="BK749" s="216">
        <f>ROUND(I749*H749,2)</f>
        <v>0</v>
      </c>
      <c r="BL749" s="18" t="s">
        <v>299</v>
      </c>
      <c r="BM749" s="215" t="s">
        <v>897</v>
      </c>
    </row>
    <row r="750" spans="1:65" s="13" customFormat="1" ht="11.25">
      <c r="B750" s="217"/>
      <c r="C750" s="218"/>
      <c r="D750" s="219" t="s">
        <v>164</v>
      </c>
      <c r="E750" s="220" t="s">
        <v>1</v>
      </c>
      <c r="F750" s="221" t="s">
        <v>898</v>
      </c>
      <c r="G750" s="218"/>
      <c r="H750" s="220" t="s">
        <v>1</v>
      </c>
      <c r="I750" s="222"/>
      <c r="J750" s="218"/>
      <c r="K750" s="218"/>
      <c r="L750" s="223"/>
      <c r="M750" s="224"/>
      <c r="N750" s="225"/>
      <c r="O750" s="225"/>
      <c r="P750" s="225"/>
      <c r="Q750" s="225"/>
      <c r="R750" s="225"/>
      <c r="S750" s="225"/>
      <c r="T750" s="226"/>
      <c r="AT750" s="227" t="s">
        <v>164</v>
      </c>
      <c r="AU750" s="227" t="s">
        <v>89</v>
      </c>
      <c r="AV750" s="13" t="s">
        <v>87</v>
      </c>
      <c r="AW750" s="13" t="s">
        <v>34</v>
      </c>
      <c r="AX750" s="13" t="s">
        <v>79</v>
      </c>
      <c r="AY750" s="227" t="s">
        <v>154</v>
      </c>
    </row>
    <row r="751" spans="1:65" s="13" customFormat="1" ht="11.25">
      <c r="B751" s="217"/>
      <c r="C751" s="218"/>
      <c r="D751" s="219" t="s">
        <v>164</v>
      </c>
      <c r="E751" s="220" t="s">
        <v>1</v>
      </c>
      <c r="F751" s="221" t="s">
        <v>899</v>
      </c>
      <c r="G751" s="218"/>
      <c r="H751" s="220" t="s">
        <v>1</v>
      </c>
      <c r="I751" s="222"/>
      <c r="J751" s="218"/>
      <c r="K751" s="218"/>
      <c r="L751" s="223"/>
      <c r="M751" s="224"/>
      <c r="N751" s="225"/>
      <c r="O751" s="225"/>
      <c r="P751" s="225"/>
      <c r="Q751" s="225"/>
      <c r="R751" s="225"/>
      <c r="S751" s="225"/>
      <c r="T751" s="226"/>
      <c r="AT751" s="227" t="s">
        <v>164</v>
      </c>
      <c r="AU751" s="227" t="s">
        <v>89</v>
      </c>
      <c r="AV751" s="13" t="s">
        <v>87</v>
      </c>
      <c r="AW751" s="13" t="s">
        <v>34</v>
      </c>
      <c r="AX751" s="13" t="s">
        <v>79</v>
      </c>
      <c r="AY751" s="227" t="s">
        <v>154</v>
      </c>
    </row>
    <row r="752" spans="1:65" s="14" customFormat="1" ht="11.25">
      <c r="B752" s="228"/>
      <c r="C752" s="229"/>
      <c r="D752" s="219" t="s">
        <v>164</v>
      </c>
      <c r="E752" s="230" t="s">
        <v>1</v>
      </c>
      <c r="F752" s="231" t="s">
        <v>900</v>
      </c>
      <c r="G752" s="229"/>
      <c r="H752" s="232">
        <v>392</v>
      </c>
      <c r="I752" s="233"/>
      <c r="J752" s="229"/>
      <c r="K752" s="229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164</v>
      </c>
      <c r="AU752" s="238" t="s">
        <v>89</v>
      </c>
      <c r="AV752" s="14" t="s">
        <v>89</v>
      </c>
      <c r="AW752" s="14" t="s">
        <v>34</v>
      </c>
      <c r="AX752" s="14" t="s">
        <v>87</v>
      </c>
      <c r="AY752" s="238" t="s">
        <v>154</v>
      </c>
    </row>
    <row r="753" spans="1:65" s="2" customFormat="1" ht="36" customHeight="1">
      <c r="A753" s="35"/>
      <c r="B753" s="36"/>
      <c r="C753" s="204" t="s">
        <v>901</v>
      </c>
      <c r="D753" s="204" t="s">
        <v>157</v>
      </c>
      <c r="E753" s="205" t="s">
        <v>902</v>
      </c>
      <c r="F753" s="206" t="s">
        <v>903</v>
      </c>
      <c r="G753" s="207" t="s">
        <v>247</v>
      </c>
      <c r="H753" s="208">
        <v>50</v>
      </c>
      <c r="I753" s="209"/>
      <c r="J753" s="210">
        <f>ROUND(I753*H753,2)</f>
        <v>0</v>
      </c>
      <c r="K753" s="206" t="s">
        <v>161</v>
      </c>
      <c r="L753" s="40"/>
      <c r="M753" s="211" t="s">
        <v>1</v>
      </c>
      <c r="N753" s="212" t="s">
        <v>44</v>
      </c>
      <c r="O753" s="72"/>
      <c r="P753" s="213">
        <f>O753*H753</f>
        <v>0</v>
      </c>
      <c r="Q753" s="213">
        <v>0</v>
      </c>
      <c r="R753" s="213">
        <f>Q753*H753</f>
        <v>0</v>
      </c>
      <c r="S753" s="213">
        <v>0</v>
      </c>
      <c r="T753" s="214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15" t="s">
        <v>299</v>
      </c>
      <c r="AT753" s="215" t="s">
        <v>157</v>
      </c>
      <c r="AU753" s="215" t="s">
        <v>89</v>
      </c>
      <c r="AY753" s="18" t="s">
        <v>154</v>
      </c>
      <c r="BE753" s="216">
        <f>IF(N753="základní",J753,0)</f>
        <v>0</v>
      </c>
      <c r="BF753" s="216">
        <f>IF(N753="snížená",J753,0)</f>
        <v>0</v>
      </c>
      <c r="BG753" s="216">
        <f>IF(N753="zákl. přenesená",J753,0)</f>
        <v>0</v>
      </c>
      <c r="BH753" s="216">
        <f>IF(N753="sníž. přenesená",J753,0)</f>
        <v>0</v>
      </c>
      <c r="BI753" s="216">
        <f>IF(N753="nulová",J753,0)</f>
        <v>0</v>
      </c>
      <c r="BJ753" s="18" t="s">
        <v>87</v>
      </c>
      <c r="BK753" s="216">
        <f>ROUND(I753*H753,2)</f>
        <v>0</v>
      </c>
      <c r="BL753" s="18" t="s">
        <v>299</v>
      </c>
      <c r="BM753" s="215" t="s">
        <v>904</v>
      </c>
    </row>
    <row r="754" spans="1:65" s="13" customFormat="1" ht="11.25">
      <c r="B754" s="217"/>
      <c r="C754" s="218"/>
      <c r="D754" s="219" t="s">
        <v>164</v>
      </c>
      <c r="E754" s="220" t="s">
        <v>1</v>
      </c>
      <c r="F754" s="221" t="s">
        <v>882</v>
      </c>
      <c r="G754" s="218"/>
      <c r="H754" s="220" t="s">
        <v>1</v>
      </c>
      <c r="I754" s="222"/>
      <c r="J754" s="218"/>
      <c r="K754" s="218"/>
      <c r="L754" s="223"/>
      <c r="M754" s="224"/>
      <c r="N754" s="225"/>
      <c r="O754" s="225"/>
      <c r="P754" s="225"/>
      <c r="Q754" s="225"/>
      <c r="R754" s="225"/>
      <c r="S754" s="225"/>
      <c r="T754" s="226"/>
      <c r="AT754" s="227" t="s">
        <v>164</v>
      </c>
      <c r="AU754" s="227" t="s">
        <v>89</v>
      </c>
      <c r="AV754" s="13" t="s">
        <v>87</v>
      </c>
      <c r="AW754" s="13" t="s">
        <v>34</v>
      </c>
      <c r="AX754" s="13" t="s">
        <v>79</v>
      </c>
      <c r="AY754" s="227" t="s">
        <v>154</v>
      </c>
    </row>
    <row r="755" spans="1:65" s="14" customFormat="1" ht="11.25">
      <c r="B755" s="228"/>
      <c r="C755" s="229"/>
      <c r="D755" s="219" t="s">
        <v>164</v>
      </c>
      <c r="E755" s="230" t="s">
        <v>1</v>
      </c>
      <c r="F755" s="231" t="s">
        <v>905</v>
      </c>
      <c r="G755" s="229"/>
      <c r="H755" s="232">
        <v>50</v>
      </c>
      <c r="I755" s="233"/>
      <c r="J755" s="229"/>
      <c r="K755" s="229"/>
      <c r="L755" s="234"/>
      <c r="M755" s="235"/>
      <c r="N755" s="236"/>
      <c r="O755" s="236"/>
      <c r="P755" s="236"/>
      <c r="Q755" s="236"/>
      <c r="R755" s="236"/>
      <c r="S755" s="236"/>
      <c r="T755" s="237"/>
      <c r="AT755" s="238" t="s">
        <v>164</v>
      </c>
      <c r="AU755" s="238" t="s">
        <v>89</v>
      </c>
      <c r="AV755" s="14" t="s">
        <v>89</v>
      </c>
      <c r="AW755" s="14" t="s">
        <v>34</v>
      </c>
      <c r="AX755" s="14" t="s">
        <v>87</v>
      </c>
      <c r="AY755" s="238" t="s">
        <v>154</v>
      </c>
    </row>
    <row r="756" spans="1:65" s="2" customFormat="1" ht="16.5" customHeight="1">
      <c r="A756" s="35"/>
      <c r="B756" s="36"/>
      <c r="C756" s="250" t="s">
        <v>906</v>
      </c>
      <c r="D756" s="250" t="s">
        <v>198</v>
      </c>
      <c r="E756" s="251" t="s">
        <v>907</v>
      </c>
      <c r="F756" s="252" t="s">
        <v>908</v>
      </c>
      <c r="G756" s="253" t="s">
        <v>247</v>
      </c>
      <c r="H756" s="254">
        <v>52.5</v>
      </c>
      <c r="I756" s="255"/>
      <c r="J756" s="256">
        <f>ROUND(I756*H756,2)</f>
        <v>0</v>
      </c>
      <c r="K756" s="252" t="s">
        <v>161</v>
      </c>
      <c r="L756" s="257"/>
      <c r="M756" s="258" t="s">
        <v>1</v>
      </c>
      <c r="N756" s="259" t="s">
        <v>44</v>
      </c>
      <c r="O756" s="72"/>
      <c r="P756" s="213">
        <f>O756*H756</f>
        <v>0</v>
      </c>
      <c r="Q756" s="213">
        <v>6.0000000000000002E-5</v>
      </c>
      <c r="R756" s="213">
        <f>Q756*H756</f>
        <v>3.15E-3</v>
      </c>
      <c r="S756" s="213">
        <v>0</v>
      </c>
      <c r="T756" s="214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15" t="s">
        <v>449</v>
      </c>
      <c r="AT756" s="215" t="s">
        <v>198</v>
      </c>
      <c r="AU756" s="215" t="s">
        <v>89</v>
      </c>
      <c r="AY756" s="18" t="s">
        <v>154</v>
      </c>
      <c r="BE756" s="216">
        <f>IF(N756="základní",J756,0)</f>
        <v>0</v>
      </c>
      <c r="BF756" s="216">
        <f>IF(N756="snížená",J756,0)</f>
        <v>0</v>
      </c>
      <c r="BG756" s="216">
        <f>IF(N756="zákl. přenesená",J756,0)</f>
        <v>0</v>
      </c>
      <c r="BH756" s="216">
        <f>IF(N756="sníž. přenesená",J756,0)</f>
        <v>0</v>
      </c>
      <c r="BI756" s="216">
        <f>IF(N756="nulová",J756,0)</f>
        <v>0</v>
      </c>
      <c r="BJ756" s="18" t="s">
        <v>87</v>
      </c>
      <c r="BK756" s="216">
        <f>ROUND(I756*H756,2)</f>
        <v>0</v>
      </c>
      <c r="BL756" s="18" t="s">
        <v>299</v>
      </c>
      <c r="BM756" s="215" t="s">
        <v>909</v>
      </c>
    </row>
    <row r="757" spans="1:65" s="13" customFormat="1" ht="11.25">
      <c r="B757" s="217"/>
      <c r="C757" s="218"/>
      <c r="D757" s="219" t="s">
        <v>164</v>
      </c>
      <c r="E757" s="220" t="s">
        <v>1</v>
      </c>
      <c r="F757" s="221" t="s">
        <v>910</v>
      </c>
      <c r="G757" s="218"/>
      <c r="H757" s="220" t="s">
        <v>1</v>
      </c>
      <c r="I757" s="222"/>
      <c r="J757" s="218"/>
      <c r="K757" s="218"/>
      <c r="L757" s="223"/>
      <c r="M757" s="224"/>
      <c r="N757" s="225"/>
      <c r="O757" s="225"/>
      <c r="P757" s="225"/>
      <c r="Q757" s="225"/>
      <c r="R757" s="225"/>
      <c r="S757" s="225"/>
      <c r="T757" s="226"/>
      <c r="AT757" s="227" t="s">
        <v>164</v>
      </c>
      <c r="AU757" s="227" t="s">
        <v>89</v>
      </c>
      <c r="AV757" s="13" t="s">
        <v>87</v>
      </c>
      <c r="AW757" s="13" t="s">
        <v>34</v>
      </c>
      <c r="AX757" s="13" t="s">
        <v>79</v>
      </c>
      <c r="AY757" s="227" t="s">
        <v>154</v>
      </c>
    </row>
    <row r="758" spans="1:65" s="14" customFormat="1" ht="11.25">
      <c r="B758" s="228"/>
      <c r="C758" s="229"/>
      <c r="D758" s="219" t="s">
        <v>164</v>
      </c>
      <c r="E758" s="230" t="s">
        <v>1</v>
      </c>
      <c r="F758" s="231" t="s">
        <v>911</v>
      </c>
      <c r="G758" s="229"/>
      <c r="H758" s="232">
        <v>52.5</v>
      </c>
      <c r="I758" s="233"/>
      <c r="J758" s="229"/>
      <c r="K758" s="229"/>
      <c r="L758" s="234"/>
      <c r="M758" s="235"/>
      <c r="N758" s="236"/>
      <c r="O758" s="236"/>
      <c r="P758" s="236"/>
      <c r="Q758" s="236"/>
      <c r="R758" s="236"/>
      <c r="S758" s="236"/>
      <c r="T758" s="237"/>
      <c r="AT758" s="238" t="s">
        <v>164</v>
      </c>
      <c r="AU758" s="238" t="s">
        <v>89</v>
      </c>
      <c r="AV758" s="14" t="s">
        <v>89</v>
      </c>
      <c r="AW758" s="14" t="s">
        <v>34</v>
      </c>
      <c r="AX758" s="14" t="s">
        <v>87</v>
      </c>
      <c r="AY758" s="238" t="s">
        <v>154</v>
      </c>
    </row>
    <row r="759" spans="1:65" s="2" customFormat="1" ht="48" customHeight="1">
      <c r="A759" s="35"/>
      <c r="B759" s="36"/>
      <c r="C759" s="204" t="s">
        <v>912</v>
      </c>
      <c r="D759" s="204" t="s">
        <v>157</v>
      </c>
      <c r="E759" s="205" t="s">
        <v>913</v>
      </c>
      <c r="F759" s="206" t="s">
        <v>914</v>
      </c>
      <c r="G759" s="207" t="s">
        <v>186</v>
      </c>
      <c r="H759" s="208">
        <v>0.39500000000000002</v>
      </c>
      <c r="I759" s="209"/>
      <c r="J759" s="210">
        <f>ROUND(I759*H759,2)</f>
        <v>0</v>
      </c>
      <c r="K759" s="206" t="s">
        <v>161</v>
      </c>
      <c r="L759" s="40"/>
      <c r="M759" s="211" t="s">
        <v>1</v>
      </c>
      <c r="N759" s="212" t="s">
        <v>44</v>
      </c>
      <c r="O759" s="72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15" t="s">
        <v>299</v>
      </c>
      <c r="AT759" s="215" t="s">
        <v>157</v>
      </c>
      <c r="AU759" s="215" t="s">
        <v>89</v>
      </c>
      <c r="AY759" s="18" t="s">
        <v>154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8" t="s">
        <v>87</v>
      </c>
      <c r="BK759" s="216">
        <f>ROUND(I759*H759,2)</f>
        <v>0</v>
      </c>
      <c r="BL759" s="18" t="s">
        <v>299</v>
      </c>
      <c r="BM759" s="215" t="s">
        <v>915</v>
      </c>
    </row>
    <row r="760" spans="1:65" s="12" customFormat="1" ht="22.9" customHeight="1">
      <c r="B760" s="188"/>
      <c r="C760" s="189"/>
      <c r="D760" s="190" t="s">
        <v>78</v>
      </c>
      <c r="E760" s="202" t="s">
        <v>916</v>
      </c>
      <c r="F760" s="202" t="s">
        <v>917</v>
      </c>
      <c r="G760" s="189"/>
      <c r="H760" s="189"/>
      <c r="I760" s="192"/>
      <c r="J760" s="203">
        <f>BK760</f>
        <v>0</v>
      </c>
      <c r="K760" s="189"/>
      <c r="L760" s="194"/>
      <c r="M760" s="195"/>
      <c r="N760" s="196"/>
      <c r="O760" s="196"/>
      <c r="P760" s="197">
        <f>SUM(P761:P771)</f>
        <v>0</v>
      </c>
      <c r="Q760" s="196"/>
      <c r="R760" s="197">
        <f>SUM(R761:R771)</f>
        <v>0</v>
      </c>
      <c r="S760" s="196"/>
      <c r="T760" s="198">
        <f>SUM(T761:T771)</f>
        <v>0.30940000000000001</v>
      </c>
      <c r="AR760" s="199" t="s">
        <v>89</v>
      </c>
      <c r="AT760" s="200" t="s">
        <v>78</v>
      </c>
      <c r="AU760" s="200" t="s">
        <v>87</v>
      </c>
      <c r="AY760" s="199" t="s">
        <v>154</v>
      </c>
      <c r="BK760" s="201">
        <f>SUM(BK761:BK771)</f>
        <v>0</v>
      </c>
    </row>
    <row r="761" spans="1:65" s="2" customFormat="1" ht="16.5" customHeight="1">
      <c r="A761" s="35"/>
      <c r="B761" s="36"/>
      <c r="C761" s="204" t="s">
        <v>471</v>
      </c>
      <c r="D761" s="204" t="s">
        <v>157</v>
      </c>
      <c r="E761" s="205" t="s">
        <v>918</v>
      </c>
      <c r="F761" s="206" t="s">
        <v>919</v>
      </c>
      <c r="G761" s="207" t="s">
        <v>179</v>
      </c>
      <c r="H761" s="208">
        <v>13</v>
      </c>
      <c r="I761" s="209"/>
      <c r="J761" s="210">
        <f>ROUND(I761*H761,2)</f>
        <v>0</v>
      </c>
      <c r="K761" s="206" t="s">
        <v>161</v>
      </c>
      <c r="L761" s="40"/>
      <c r="M761" s="211" t="s">
        <v>1</v>
      </c>
      <c r="N761" s="212" t="s">
        <v>44</v>
      </c>
      <c r="O761" s="72"/>
      <c r="P761" s="213">
        <f>O761*H761</f>
        <v>0</v>
      </c>
      <c r="Q761" s="213">
        <v>0</v>
      </c>
      <c r="R761" s="213">
        <f>Q761*H761</f>
        <v>0</v>
      </c>
      <c r="S761" s="213">
        <v>2.3800000000000002E-2</v>
      </c>
      <c r="T761" s="214">
        <f>S761*H761</f>
        <v>0.30940000000000001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15" t="s">
        <v>299</v>
      </c>
      <c r="AT761" s="215" t="s">
        <v>157</v>
      </c>
      <c r="AU761" s="215" t="s">
        <v>89</v>
      </c>
      <c r="AY761" s="18" t="s">
        <v>154</v>
      </c>
      <c r="BE761" s="216">
        <f>IF(N761="základní",J761,0)</f>
        <v>0</v>
      </c>
      <c r="BF761" s="216">
        <f>IF(N761="snížená",J761,0)</f>
        <v>0</v>
      </c>
      <c r="BG761" s="216">
        <f>IF(N761="zákl. přenesená",J761,0)</f>
        <v>0</v>
      </c>
      <c r="BH761" s="216">
        <f>IF(N761="sníž. přenesená",J761,0)</f>
        <v>0</v>
      </c>
      <c r="BI761" s="216">
        <f>IF(N761="nulová",J761,0)</f>
        <v>0</v>
      </c>
      <c r="BJ761" s="18" t="s">
        <v>87</v>
      </c>
      <c r="BK761" s="216">
        <f>ROUND(I761*H761,2)</f>
        <v>0</v>
      </c>
      <c r="BL761" s="18" t="s">
        <v>299</v>
      </c>
      <c r="BM761" s="215" t="s">
        <v>920</v>
      </c>
    </row>
    <row r="762" spans="1:65" s="14" customFormat="1" ht="11.25">
      <c r="B762" s="228"/>
      <c r="C762" s="229"/>
      <c r="D762" s="219" t="s">
        <v>164</v>
      </c>
      <c r="E762" s="230" t="s">
        <v>1</v>
      </c>
      <c r="F762" s="231" t="s">
        <v>921</v>
      </c>
      <c r="G762" s="229"/>
      <c r="H762" s="232">
        <v>13</v>
      </c>
      <c r="I762" s="233"/>
      <c r="J762" s="229"/>
      <c r="K762" s="229"/>
      <c r="L762" s="234"/>
      <c r="M762" s="235"/>
      <c r="N762" s="236"/>
      <c r="O762" s="236"/>
      <c r="P762" s="236"/>
      <c r="Q762" s="236"/>
      <c r="R762" s="236"/>
      <c r="S762" s="236"/>
      <c r="T762" s="237"/>
      <c r="AT762" s="238" t="s">
        <v>164</v>
      </c>
      <c r="AU762" s="238" t="s">
        <v>89</v>
      </c>
      <c r="AV762" s="14" t="s">
        <v>89</v>
      </c>
      <c r="AW762" s="14" t="s">
        <v>34</v>
      </c>
      <c r="AX762" s="14" t="s">
        <v>87</v>
      </c>
      <c r="AY762" s="238" t="s">
        <v>154</v>
      </c>
    </row>
    <row r="763" spans="1:65" s="2" customFormat="1" ht="24" customHeight="1">
      <c r="A763" s="35"/>
      <c r="B763" s="36"/>
      <c r="C763" s="204" t="s">
        <v>477</v>
      </c>
      <c r="D763" s="204" t="s">
        <v>157</v>
      </c>
      <c r="E763" s="205" t="s">
        <v>922</v>
      </c>
      <c r="F763" s="206" t="s">
        <v>923</v>
      </c>
      <c r="G763" s="207" t="s">
        <v>179</v>
      </c>
      <c r="H763" s="208">
        <v>13</v>
      </c>
      <c r="I763" s="209"/>
      <c r="J763" s="210">
        <f t="shared" ref="J763:J771" si="0">ROUND(I763*H763,2)</f>
        <v>0</v>
      </c>
      <c r="K763" s="206" t="s">
        <v>161</v>
      </c>
      <c r="L763" s="40"/>
      <c r="M763" s="211" t="s">
        <v>1</v>
      </c>
      <c r="N763" s="212" t="s">
        <v>44</v>
      </c>
      <c r="O763" s="72"/>
      <c r="P763" s="213">
        <f t="shared" ref="P763:P771" si="1">O763*H763</f>
        <v>0</v>
      </c>
      <c r="Q763" s="213">
        <v>0</v>
      </c>
      <c r="R763" s="213">
        <f t="shared" ref="R763:R771" si="2">Q763*H763</f>
        <v>0</v>
      </c>
      <c r="S763" s="213">
        <v>0</v>
      </c>
      <c r="T763" s="214">
        <f t="shared" ref="T763:T771" si="3"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215" t="s">
        <v>299</v>
      </c>
      <c r="AT763" s="215" t="s">
        <v>157</v>
      </c>
      <c r="AU763" s="215" t="s">
        <v>89</v>
      </c>
      <c r="AY763" s="18" t="s">
        <v>154</v>
      </c>
      <c r="BE763" s="216">
        <f t="shared" ref="BE763:BE771" si="4">IF(N763="základní",J763,0)</f>
        <v>0</v>
      </c>
      <c r="BF763" s="216">
        <f t="shared" ref="BF763:BF771" si="5">IF(N763="snížená",J763,0)</f>
        <v>0</v>
      </c>
      <c r="BG763" s="216">
        <f t="shared" ref="BG763:BG771" si="6">IF(N763="zákl. přenesená",J763,0)</f>
        <v>0</v>
      </c>
      <c r="BH763" s="216">
        <f t="shared" ref="BH763:BH771" si="7">IF(N763="sníž. přenesená",J763,0)</f>
        <v>0</v>
      </c>
      <c r="BI763" s="216">
        <f t="shared" ref="BI763:BI771" si="8">IF(N763="nulová",J763,0)</f>
        <v>0</v>
      </c>
      <c r="BJ763" s="18" t="s">
        <v>87</v>
      </c>
      <c r="BK763" s="216">
        <f t="shared" ref="BK763:BK771" si="9">ROUND(I763*H763,2)</f>
        <v>0</v>
      </c>
      <c r="BL763" s="18" t="s">
        <v>299</v>
      </c>
      <c r="BM763" s="215" t="s">
        <v>924</v>
      </c>
    </row>
    <row r="764" spans="1:65" s="2" customFormat="1" ht="24" customHeight="1">
      <c r="A764" s="35"/>
      <c r="B764" s="36"/>
      <c r="C764" s="204" t="s">
        <v>505</v>
      </c>
      <c r="D764" s="204" t="s">
        <v>157</v>
      </c>
      <c r="E764" s="205" t="s">
        <v>925</v>
      </c>
      <c r="F764" s="206" t="s">
        <v>926</v>
      </c>
      <c r="G764" s="207" t="s">
        <v>179</v>
      </c>
      <c r="H764" s="208">
        <v>13</v>
      </c>
      <c r="I764" s="209"/>
      <c r="J764" s="210">
        <f t="shared" si="0"/>
        <v>0</v>
      </c>
      <c r="K764" s="206" t="s">
        <v>161</v>
      </c>
      <c r="L764" s="40"/>
      <c r="M764" s="211" t="s">
        <v>1</v>
      </c>
      <c r="N764" s="212" t="s">
        <v>44</v>
      </c>
      <c r="O764" s="72"/>
      <c r="P764" s="213">
        <f t="shared" si="1"/>
        <v>0</v>
      </c>
      <c r="Q764" s="213">
        <v>0</v>
      </c>
      <c r="R764" s="213">
        <f t="shared" si="2"/>
        <v>0</v>
      </c>
      <c r="S764" s="213">
        <v>0</v>
      </c>
      <c r="T764" s="214">
        <f t="shared" si="3"/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15" t="s">
        <v>299</v>
      </c>
      <c r="AT764" s="215" t="s">
        <v>157</v>
      </c>
      <c r="AU764" s="215" t="s">
        <v>89</v>
      </c>
      <c r="AY764" s="18" t="s">
        <v>154</v>
      </c>
      <c r="BE764" s="216">
        <f t="shared" si="4"/>
        <v>0</v>
      </c>
      <c r="BF764" s="216">
        <f t="shared" si="5"/>
        <v>0</v>
      </c>
      <c r="BG764" s="216">
        <f t="shared" si="6"/>
        <v>0</v>
      </c>
      <c r="BH764" s="216">
        <f t="shared" si="7"/>
        <v>0</v>
      </c>
      <c r="BI764" s="216">
        <f t="shared" si="8"/>
        <v>0</v>
      </c>
      <c r="BJ764" s="18" t="s">
        <v>87</v>
      </c>
      <c r="BK764" s="216">
        <f t="shared" si="9"/>
        <v>0</v>
      </c>
      <c r="BL764" s="18" t="s">
        <v>299</v>
      </c>
      <c r="BM764" s="215" t="s">
        <v>927</v>
      </c>
    </row>
    <row r="765" spans="1:65" s="2" customFormat="1" ht="24" customHeight="1">
      <c r="A765" s="35"/>
      <c r="B765" s="36"/>
      <c r="C765" s="204" t="s">
        <v>928</v>
      </c>
      <c r="D765" s="204" t="s">
        <v>157</v>
      </c>
      <c r="E765" s="205" t="s">
        <v>929</v>
      </c>
      <c r="F765" s="206" t="s">
        <v>930</v>
      </c>
      <c r="G765" s="207" t="s">
        <v>179</v>
      </c>
      <c r="H765" s="208">
        <v>13</v>
      </c>
      <c r="I765" s="209"/>
      <c r="J765" s="210">
        <f t="shared" si="0"/>
        <v>0</v>
      </c>
      <c r="K765" s="206" t="s">
        <v>161</v>
      </c>
      <c r="L765" s="40"/>
      <c r="M765" s="211" t="s">
        <v>1</v>
      </c>
      <c r="N765" s="212" t="s">
        <v>44</v>
      </c>
      <c r="O765" s="72"/>
      <c r="P765" s="213">
        <f t="shared" si="1"/>
        <v>0</v>
      </c>
      <c r="Q765" s="213">
        <v>0</v>
      </c>
      <c r="R765" s="213">
        <f t="shared" si="2"/>
        <v>0</v>
      </c>
      <c r="S765" s="213">
        <v>0</v>
      </c>
      <c r="T765" s="214">
        <f t="shared" si="3"/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15" t="s">
        <v>299</v>
      </c>
      <c r="AT765" s="215" t="s">
        <v>157</v>
      </c>
      <c r="AU765" s="215" t="s">
        <v>89</v>
      </c>
      <c r="AY765" s="18" t="s">
        <v>154</v>
      </c>
      <c r="BE765" s="216">
        <f t="shared" si="4"/>
        <v>0</v>
      </c>
      <c r="BF765" s="216">
        <f t="shared" si="5"/>
        <v>0</v>
      </c>
      <c r="BG765" s="216">
        <f t="shared" si="6"/>
        <v>0</v>
      </c>
      <c r="BH765" s="216">
        <f t="shared" si="7"/>
        <v>0</v>
      </c>
      <c r="BI765" s="216">
        <f t="shared" si="8"/>
        <v>0</v>
      </c>
      <c r="BJ765" s="18" t="s">
        <v>87</v>
      </c>
      <c r="BK765" s="216">
        <f t="shared" si="9"/>
        <v>0</v>
      </c>
      <c r="BL765" s="18" t="s">
        <v>299</v>
      </c>
      <c r="BM765" s="215" t="s">
        <v>931</v>
      </c>
    </row>
    <row r="766" spans="1:65" s="2" customFormat="1" ht="24" customHeight="1">
      <c r="A766" s="35"/>
      <c r="B766" s="36"/>
      <c r="C766" s="204" t="s">
        <v>932</v>
      </c>
      <c r="D766" s="204" t="s">
        <v>157</v>
      </c>
      <c r="E766" s="205" t="s">
        <v>933</v>
      </c>
      <c r="F766" s="206" t="s">
        <v>934</v>
      </c>
      <c r="G766" s="207" t="s">
        <v>179</v>
      </c>
      <c r="H766" s="208">
        <v>13</v>
      </c>
      <c r="I766" s="209"/>
      <c r="J766" s="210">
        <f t="shared" si="0"/>
        <v>0</v>
      </c>
      <c r="K766" s="206" t="s">
        <v>161</v>
      </c>
      <c r="L766" s="40"/>
      <c r="M766" s="211" t="s">
        <v>1</v>
      </c>
      <c r="N766" s="212" t="s">
        <v>44</v>
      </c>
      <c r="O766" s="72"/>
      <c r="P766" s="213">
        <f t="shared" si="1"/>
        <v>0</v>
      </c>
      <c r="Q766" s="213">
        <v>0</v>
      </c>
      <c r="R766" s="213">
        <f t="shared" si="2"/>
        <v>0</v>
      </c>
      <c r="S766" s="213">
        <v>0</v>
      </c>
      <c r="T766" s="214">
        <f t="shared" si="3"/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215" t="s">
        <v>299</v>
      </c>
      <c r="AT766" s="215" t="s">
        <v>157</v>
      </c>
      <c r="AU766" s="215" t="s">
        <v>89</v>
      </c>
      <c r="AY766" s="18" t="s">
        <v>154</v>
      </c>
      <c r="BE766" s="216">
        <f t="shared" si="4"/>
        <v>0</v>
      </c>
      <c r="BF766" s="216">
        <f t="shared" si="5"/>
        <v>0</v>
      </c>
      <c r="BG766" s="216">
        <f t="shared" si="6"/>
        <v>0</v>
      </c>
      <c r="BH766" s="216">
        <f t="shared" si="7"/>
        <v>0</v>
      </c>
      <c r="BI766" s="216">
        <f t="shared" si="8"/>
        <v>0</v>
      </c>
      <c r="BJ766" s="18" t="s">
        <v>87</v>
      </c>
      <c r="BK766" s="216">
        <f t="shared" si="9"/>
        <v>0</v>
      </c>
      <c r="BL766" s="18" t="s">
        <v>299</v>
      </c>
      <c r="BM766" s="215" t="s">
        <v>935</v>
      </c>
    </row>
    <row r="767" spans="1:65" s="2" customFormat="1" ht="16.5" customHeight="1">
      <c r="A767" s="35"/>
      <c r="B767" s="36"/>
      <c r="C767" s="204" t="s">
        <v>936</v>
      </c>
      <c r="D767" s="204" t="s">
        <v>157</v>
      </c>
      <c r="E767" s="205" t="s">
        <v>937</v>
      </c>
      <c r="F767" s="206" t="s">
        <v>938</v>
      </c>
      <c r="G767" s="207" t="s">
        <v>441</v>
      </c>
      <c r="H767" s="208">
        <v>17</v>
      </c>
      <c r="I767" s="209"/>
      <c r="J767" s="210">
        <f t="shared" si="0"/>
        <v>0</v>
      </c>
      <c r="K767" s="206" t="s">
        <v>161</v>
      </c>
      <c r="L767" s="40"/>
      <c r="M767" s="211" t="s">
        <v>1</v>
      </c>
      <c r="N767" s="212" t="s">
        <v>44</v>
      </c>
      <c r="O767" s="72"/>
      <c r="P767" s="213">
        <f t="shared" si="1"/>
        <v>0</v>
      </c>
      <c r="Q767" s="213">
        <v>0</v>
      </c>
      <c r="R767" s="213">
        <f t="shared" si="2"/>
        <v>0</v>
      </c>
      <c r="S767" s="213">
        <v>0</v>
      </c>
      <c r="T767" s="214">
        <f t="shared" si="3"/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15" t="s">
        <v>299</v>
      </c>
      <c r="AT767" s="215" t="s">
        <v>157</v>
      </c>
      <c r="AU767" s="215" t="s">
        <v>89</v>
      </c>
      <c r="AY767" s="18" t="s">
        <v>154</v>
      </c>
      <c r="BE767" s="216">
        <f t="shared" si="4"/>
        <v>0</v>
      </c>
      <c r="BF767" s="216">
        <f t="shared" si="5"/>
        <v>0</v>
      </c>
      <c r="BG767" s="216">
        <f t="shared" si="6"/>
        <v>0</v>
      </c>
      <c r="BH767" s="216">
        <f t="shared" si="7"/>
        <v>0</v>
      </c>
      <c r="BI767" s="216">
        <f t="shared" si="8"/>
        <v>0</v>
      </c>
      <c r="BJ767" s="18" t="s">
        <v>87</v>
      </c>
      <c r="BK767" s="216">
        <f t="shared" si="9"/>
        <v>0</v>
      </c>
      <c r="BL767" s="18" t="s">
        <v>299</v>
      </c>
      <c r="BM767" s="215" t="s">
        <v>939</v>
      </c>
    </row>
    <row r="768" spans="1:65" s="2" customFormat="1" ht="36" customHeight="1">
      <c r="A768" s="35"/>
      <c r="B768" s="36"/>
      <c r="C768" s="204" t="s">
        <v>940</v>
      </c>
      <c r="D768" s="204" t="s">
        <v>157</v>
      </c>
      <c r="E768" s="205" t="s">
        <v>941</v>
      </c>
      <c r="F768" s="206" t="s">
        <v>942</v>
      </c>
      <c r="G768" s="207" t="s">
        <v>179</v>
      </c>
      <c r="H768" s="208">
        <v>13</v>
      </c>
      <c r="I768" s="209"/>
      <c r="J768" s="210">
        <f t="shared" si="0"/>
        <v>0</v>
      </c>
      <c r="K768" s="206" t="s">
        <v>161</v>
      </c>
      <c r="L768" s="40"/>
      <c r="M768" s="211" t="s">
        <v>1</v>
      </c>
      <c r="N768" s="212" t="s">
        <v>44</v>
      </c>
      <c r="O768" s="72"/>
      <c r="P768" s="213">
        <f t="shared" si="1"/>
        <v>0</v>
      </c>
      <c r="Q768" s="213">
        <v>0</v>
      </c>
      <c r="R768" s="213">
        <f t="shared" si="2"/>
        <v>0</v>
      </c>
      <c r="S768" s="213">
        <v>0</v>
      </c>
      <c r="T768" s="214">
        <f t="shared" si="3"/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215" t="s">
        <v>299</v>
      </c>
      <c r="AT768" s="215" t="s">
        <v>157</v>
      </c>
      <c r="AU768" s="215" t="s">
        <v>89</v>
      </c>
      <c r="AY768" s="18" t="s">
        <v>154</v>
      </c>
      <c r="BE768" s="216">
        <f t="shared" si="4"/>
        <v>0</v>
      </c>
      <c r="BF768" s="216">
        <f t="shared" si="5"/>
        <v>0</v>
      </c>
      <c r="BG768" s="216">
        <f t="shared" si="6"/>
        <v>0</v>
      </c>
      <c r="BH768" s="216">
        <f t="shared" si="7"/>
        <v>0</v>
      </c>
      <c r="BI768" s="216">
        <f t="shared" si="8"/>
        <v>0</v>
      </c>
      <c r="BJ768" s="18" t="s">
        <v>87</v>
      </c>
      <c r="BK768" s="216">
        <f t="shared" si="9"/>
        <v>0</v>
      </c>
      <c r="BL768" s="18" t="s">
        <v>299</v>
      </c>
      <c r="BM768" s="215" t="s">
        <v>943</v>
      </c>
    </row>
    <row r="769" spans="1:65" s="2" customFormat="1" ht="16.5" customHeight="1">
      <c r="A769" s="35"/>
      <c r="B769" s="36"/>
      <c r="C769" s="204" t="s">
        <v>944</v>
      </c>
      <c r="D769" s="204" t="s">
        <v>157</v>
      </c>
      <c r="E769" s="205" t="s">
        <v>945</v>
      </c>
      <c r="F769" s="206" t="s">
        <v>946</v>
      </c>
      <c r="G769" s="207" t="s">
        <v>441</v>
      </c>
      <c r="H769" s="208">
        <v>1</v>
      </c>
      <c r="I769" s="209"/>
      <c r="J769" s="210">
        <f t="shared" si="0"/>
        <v>0</v>
      </c>
      <c r="K769" s="206" t="s">
        <v>1</v>
      </c>
      <c r="L769" s="40"/>
      <c r="M769" s="211" t="s">
        <v>1</v>
      </c>
      <c r="N769" s="212" t="s">
        <v>44</v>
      </c>
      <c r="O769" s="72"/>
      <c r="P769" s="213">
        <f t="shared" si="1"/>
        <v>0</v>
      </c>
      <c r="Q769" s="213">
        <v>0</v>
      </c>
      <c r="R769" s="213">
        <f t="shared" si="2"/>
        <v>0</v>
      </c>
      <c r="S769" s="213">
        <v>0</v>
      </c>
      <c r="T769" s="214">
        <f t="shared" si="3"/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15" t="s">
        <v>299</v>
      </c>
      <c r="AT769" s="215" t="s">
        <v>157</v>
      </c>
      <c r="AU769" s="215" t="s">
        <v>89</v>
      </c>
      <c r="AY769" s="18" t="s">
        <v>154</v>
      </c>
      <c r="BE769" s="216">
        <f t="shared" si="4"/>
        <v>0</v>
      </c>
      <c r="BF769" s="216">
        <f t="shared" si="5"/>
        <v>0</v>
      </c>
      <c r="BG769" s="216">
        <f t="shared" si="6"/>
        <v>0</v>
      </c>
      <c r="BH769" s="216">
        <f t="shared" si="7"/>
        <v>0</v>
      </c>
      <c r="BI769" s="216">
        <f t="shared" si="8"/>
        <v>0</v>
      </c>
      <c r="BJ769" s="18" t="s">
        <v>87</v>
      </c>
      <c r="BK769" s="216">
        <f t="shared" si="9"/>
        <v>0</v>
      </c>
      <c r="BL769" s="18" t="s">
        <v>299</v>
      </c>
      <c r="BM769" s="215" t="s">
        <v>947</v>
      </c>
    </row>
    <row r="770" spans="1:65" s="2" customFormat="1" ht="16.5" customHeight="1">
      <c r="A770" s="35"/>
      <c r="B770" s="36"/>
      <c r="C770" s="204" t="s">
        <v>948</v>
      </c>
      <c r="D770" s="204" t="s">
        <v>157</v>
      </c>
      <c r="E770" s="205" t="s">
        <v>949</v>
      </c>
      <c r="F770" s="206" t="s">
        <v>950</v>
      </c>
      <c r="G770" s="207" t="s">
        <v>441</v>
      </c>
      <c r="H770" s="208">
        <v>1</v>
      </c>
      <c r="I770" s="209"/>
      <c r="J770" s="210">
        <f t="shared" si="0"/>
        <v>0</v>
      </c>
      <c r="K770" s="206" t="s">
        <v>1</v>
      </c>
      <c r="L770" s="40"/>
      <c r="M770" s="211" t="s">
        <v>1</v>
      </c>
      <c r="N770" s="212" t="s">
        <v>44</v>
      </c>
      <c r="O770" s="72"/>
      <c r="P770" s="213">
        <f t="shared" si="1"/>
        <v>0</v>
      </c>
      <c r="Q770" s="213">
        <v>0</v>
      </c>
      <c r="R770" s="213">
        <f t="shared" si="2"/>
        <v>0</v>
      </c>
      <c r="S770" s="213">
        <v>0</v>
      </c>
      <c r="T770" s="214">
        <f t="shared" si="3"/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15" t="s">
        <v>299</v>
      </c>
      <c r="AT770" s="215" t="s">
        <v>157</v>
      </c>
      <c r="AU770" s="215" t="s">
        <v>89</v>
      </c>
      <c r="AY770" s="18" t="s">
        <v>154</v>
      </c>
      <c r="BE770" s="216">
        <f t="shared" si="4"/>
        <v>0</v>
      </c>
      <c r="BF770" s="216">
        <f t="shared" si="5"/>
        <v>0</v>
      </c>
      <c r="BG770" s="216">
        <f t="shared" si="6"/>
        <v>0</v>
      </c>
      <c r="BH770" s="216">
        <f t="shared" si="7"/>
        <v>0</v>
      </c>
      <c r="BI770" s="216">
        <f t="shared" si="8"/>
        <v>0</v>
      </c>
      <c r="BJ770" s="18" t="s">
        <v>87</v>
      </c>
      <c r="BK770" s="216">
        <f t="shared" si="9"/>
        <v>0</v>
      </c>
      <c r="BL770" s="18" t="s">
        <v>299</v>
      </c>
      <c r="BM770" s="215" t="s">
        <v>951</v>
      </c>
    </row>
    <row r="771" spans="1:65" s="2" customFormat="1" ht="16.5" customHeight="1">
      <c r="A771" s="35"/>
      <c r="B771" s="36"/>
      <c r="C771" s="204" t="s">
        <v>952</v>
      </c>
      <c r="D771" s="204" t="s">
        <v>157</v>
      </c>
      <c r="E771" s="205" t="s">
        <v>953</v>
      </c>
      <c r="F771" s="206" t="s">
        <v>954</v>
      </c>
      <c r="G771" s="207" t="s">
        <v>441</v>
      </c>
      <c r="H771" s="208">
        <v>1</v>
      </c>
      <c r="I771" s="209"/>
      <c r="J771" s="210">
        <f t="shared" si="0"/>
        <v>0</v>
      </c>
      <c r="K771" s="206" t="s">
        <v>1</v>
      </c>
      <c r="L771" s="40"/>
      <c r="M771" s="211" t="s">
        <v>1</v>
      </c>
      <c r="N771" s="212" t="s">
        <v>44</v>
      </c>
      <c r="O771" s="72"/>
      <c r="P771" s="213">
        <f t="shared" si="1"/>
        <v>0</v>
      </c>
      <c r="Q771" s="213">
        <v>0</v>
      </c>
      <c r="R771" s="213">
        <f t="shared" si="2"/>
        <v>0</v>
      </c>
      <c r="S771" s="213">
        <v>0</v>
      </c>
      <c r="T771" s="214">
        <f t="shared" si="3"/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15" t="s">
        <v>299</v>
      </c>
      <c r="AT771" s="215" t="s">
        <v>157</v>
      </c>
      <c r="AU771" s="215" t="s">
        <v>89</v>
      </c>
      <c r="AY771" s="18" t="s">
        <v>154</v>
      </c>
      <c r="BE771" s="216">
        <f t="shared" si="4"/>
        <v>0</v>
      </c>
      <c r="BF771" s="216">
        <f t="shared" si="5"/>
        <v>0</v>
      </c>
      <c r="BG771" s="216">
        <f t="shared" si="6"/>
        <v>0</v>
      </c>
      <c r="BH771" s="216">
        <f t="shared" si="7"/>
        <v>0</v>
      </c>
      <c r="BI771" s="216">
        <f t="shared" si="8"/>
        <v>0</v>
      </c>
      <c r="BJ771" s="18" t="s">
        <v>87</v>
      </c>
      <c r="BK771" s="216">
        <f t="shared" si="9"/>
        <v>0</v>
      </c>
      <c r="BL771" s="18" t="s">
        <v>299</v>
      </c>
      <c r="BM771" s="215" t="s">
        <v>955</v>
      </c>
    </row>
    <row r="772" spans="1:65" s="12" customFormat="1" ht="22.9" customHeight="1">
      <c r="B772" s="188"/>
      <c r="C772" s="189"/>
      <c r="D772" s="190" t="s">
        <v>78</v>
      </c>
      <c r="E772" s="202" t="s">
        <v>956</v>
      </c>
      <c r="F772" s="202" t="s">
        <v>957</v>
      </c>
      <c r="G772" s="189"/>
      <c r="H772" s="189"/>
      <c r="I772" s="192"/>
      <c r="J772" s="203">
        <f>BK772</f>
        <v>0</v>
      </c>
      <c r="K772" s="189"/>
      <c r="L772" s="194"/>
      <c r="M772" s="195"/>
      <c r="N772" s="196"/>
      <c r="O772" s="196"/>
      <c r="P772" s="197">
        <f>SUM(P773:P821)</f>
        <v>0</v>
      </c>
      <c r="Q772" s="196"/>
      <c r="R772" s="197">
        <f>SUM(R773:R821)</f>
        <v>8.3784270000000003</v>
      </c>
      <c r="S772" s="196"/>
      <c r="T772" s="198">
        <f>SUM(T773:T821)</f>
        <v>0</v>
      </c>
      <c r="AR772" s="199" t="s">
        <v>89</v>
      </c>
      <c r="AT772" s="200" t="s">
        <v>78</v>
      </c>
      <c r="AU772" s="200" t="s">
        <v>87</v>
      </c>
      <c r="AY772" s="199" t="s">
        <v>154</v>
      </c>
      <c r="BK772" s="201">
        <f>SUM(BK773:BK821)</f>
        <v>0</v>
      </c>
    </row>
    <row r="773" spans="1:65" s="2" customFormat="1" ht="48" customHeight="1">
      <c r="A773" s="35"/>
      <c r="B773" s="36"/>
      <c r="C773" s="204" t="s">
        <v>958</v>
      </c>
      <c r="D773" s="204" t="s">
        <v>157</v>
      </c>
      <c r="E773" s="205" t="s">
        <v>959</v>
      </c>
      <c r="F773" s="206" t="s">
        <v>960</v>
      </c>
      <c r="G773" s="207" t="s">
        <v>179</v>
      </c>
      <c r="H773" s="208">
        <v>2.7</v>
      </c>
      <c r="I773" s="209"/>
      <c r="J773" s="210">
        <f>ROUND(I773*H773,2)</f>
        <v>0</v>
      </c>
      <c r="K773" s="206" t="s">
        <v>161</v>
      </c>
      <c r="L773" s="40"/>
      <c r="M773" s="211" t="s">
        <v>1</v>
      </c>
      <c r="N773" s="212" t="s">
        <v>44</v>
      </c>
      <c r="O773" s="72"/>
      <c r="P773" s="213">
        <f>O773*H773</f>
        <v>0</v>
      </c>
      <c r="Q773" s="213">
        <v>1.1809999999999999E-2</v>
      </c>
      <c r="R773" s="213">
        <f>Q773*H773</f>
        <v>3.1886999999999999E-2</v>
      </c>
      <c r="S773" s="213">
        <v>0</v>
      </c>
      <c r="T773" s="214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15" t="s">
        <v>299</v>
      </c>
      <c r="AT773" s="215" t="s">
        <v>157</v>
      </c>
      <c r="AU773" s="215" t="s">
        <v>89</v>
      </c>
      <c r="AY773" s="18" t="s">
        <v>154</v>
      </c>
      <c r="BE773" s="216">
        <f>IF(N773="základní",J773,0)</f>
        <v>0</v>
      </c>
      <c r="BF773" s="216">
        <f>IF(N773="snížená",J773,0)</f>
        <v>0</v>
      </c>
      <c r="BG773" s="216">
        <f>IF(N773="zákl. přenesená",J773,0)</f>
        <v>0</v>
      </c>
      <c r="BH773" s="216">
        <f>IF(N773="sníž. přenesená",J773,0)</f>
        <v>0</v>
      </c>
      <c r="BI773" s="216">
        <f>IF(N773="nulová",J773,0)</f>
        <v>0</v>
      </c>
      <c r="BJ773" s="18" t="s">
        <v>87</v>
      </c>
      <c r="BK773" s="216">
        <f>ROUND(I773*H773,2)</f>
        <v>0</v>
      </c>
      <c r="BL773" s="18" t="s">
        <v>299</v>
      </c>
      <c r="BM773" s="215" t="s">
        <v>961</v>
      </c>
    </row>
    <row r="774" spans="1:65" s="13" customFormat="1" ht="11.25">
      <c r="B774" s="217"/>
      <c r="C774" s="218"/>
      <c r="D774" s="219" t="s">
        <v>164</v>
      </c>
      <c r="E774" s="220" t="s">
        <v>1</v>
      </c>
      <c r="F774" s="221" t="s">
        <v>962</v>
      </c>
      <c r="G774" s="218"/>
      <c r="H774" s="220" t="s">
        <v>1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164</v>
      </c>
      <c r="AU774" s="227" t="s">
        <v>89</v>
      </c>
      <c r="AV774" s="13" t="s">
        <v>87</v>
      </c>
      <c r="AW774" s="13" t="s">
        <v>34</v>
      </c>
      <c r="AX774" s="13" t="s">
        <v>79</v>
      </c>
      <c r="AY774" s="227" t="s">
        <v>154</v>
      </c>
    </row>
    <row r="775" spans="1:65" s="14" customFormat="1" ht="11.25">
      <c r="B775" s="228"/>
      <c r="C775" s="229"/>
      <c r="D775" s="219" t="s">
        <v>164</v>
      </c>
      <c r="E775" s="230" t="s">
        <v>1</v>
      </c>
      <c r="F775" s="231" t="s">
        <v>963</v>
      </c>
      <c r="G775" s="229"/>
      <c r="H775" s="232">
        <v>2.7</v>
      </c>
      <c r="I775" s="233"/>
      <c r="J775" s="229"/>
      <c r="K775" s="229"/>
      <c r="L775" s="234"/>
      <c r="M775" s="235"/>
      <c r="N775" s="236"/>
      <c r="O775" s="236"/>
      <c r="P775" s="236"/>
      <c r="Q775" s="236"/>
      <c r="R775" s="236"/>
      <c r="S775" s="236"/>
      <c r="T775" s="237"/>
      <c r="AT775" s="238" t="s">
        <v>164</v>
      </c>
      <c r="AU775" s="238" t="s">
        <v>89</v>
      </c>
      <c r="AV775" s="14" t="s">
        <v>89</v>
      </c>
      <c r="AW775" s="14" t="s">
        <v>34</v>
      </c>
      <c r="AX775" s="14" t="s">
        <v>87</v>
      </c>
      <c r="AY775" s="238" t="s">
        <v>154</v>
      </c>
    </row>
    <row r="776" spans="1:65" s="2" customFormat="1" ht="48" customHeight="1">
      <c r="A776" s="35"/>
      <c r="B776" s="36"/>
      <c r="C776" s="204" t="s">
        <v>964</v>
      </c>
      <c r="D776" s="204" t="s">
        <v>157</v>
      </c>
      <c r="E776" s="205" t="s">
        <v>965</v>
      </c>
      <c r="F776" s="206" t="s">
        <v>966</v>
      </c>
      <c r="G776" s="207" t="s">
        <v>179</v>
      </c>
      <c r="H776" s="208">
        <v>16</v>
      </c>
      <c r="I776" s="209"/>
      <c r="J776" s="210">
        <f>ROUND(I776*H776,2)</f>
        <v>0</v>
      </c>
      <c r="K776" s="206" t="s">
        <v>1</v>
      </c>
      <c r="L776" s="40"/>
      <c r="M776" s="211" t="s">
        <v>1</v>
      </c>
      <c r="N776" s="212" t="s">
        <v>44</v>
      </c>
      <c r="O776" s="72"/>
      <c r="P776" s="213">
        <f>O776*H776</f>
        <v>0</v>
      </c>
      <c r="Q776" s="213">
        <v>1.268E-2</v>
      </c>
      <c r="R776" s="213">
        <f>Q776*H776</f>
        <v>0.20288</v>
      </c>
      <c r="S776" s="213">
        <v>0</v>
      </c>
      <c r="T776" s="214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15" t="s">
        <v>299</v>
      </c>
      <c r="AT776" s="215" t="s">
        <v>157</v>
      </c>
      <c r="AU776" s="215" t="s">
        <v>89</v>
      </c>
      <c r="AY776" s="18" t="s">
        <v>154</v>
      </c>
      <c r="BE776" s="216">
        <f>IF(N776="základní",J776,0)</f>
        <v>0</v>
      </c>
      <c r="BF776" s="216">
        <f>IF(N776="snížená",J776,0)</f>
        <v>0</v>
      </c>
      <c r="BG776" s="216">
        <f>IF(N776="zákl. přenesená",J776,0)</f>
        <v>0</v>
      </c>
      <c r="BH776" s="216">
        <f>IF(N776="sníž. přenesená",J776,0)</f>
        <v>0</v>
      </c>
      <c r="BI776" s="216">
        <f>IF(N776="nulová",J776,0)</f>
        <v>0</v>
      </c>
      <c r="BJ776" s="18" t="s">
        <v>87</v>
      </c>
      <c r="BK776" s="216">
        <f>ROUND(I776*H776,2)</f>
        <v>0</v>
      </c>
      <c r="BL776" s="18" t="s">
        <v>299</v>
      </c>
      <c r="BM776" s="215" t="s">
        <v>967</v>
      </c>
    </row>
    <row r="777" spans="1:65" s="13" customFormat="1" ht="11.25">
      <c r="B777" s="217"/>
      <c r="C777" s="218"/>
      <c r="D777" s="219" t="s">
        <v>164</v>
      </c>
      <c r="E777" s="220" t="s">
        <v>1</v>
      </c>
      <c r="F777" s="221" t="s">
        <v>968</v>
      </c>
      <c r="G777" s="218"/>
      <c r="H777" s="220" t="s">
        <v>1</v>
      </c>
      <c r="I777" s="222"/>
      <c r="J777" s="218"/>
      <c r="K777" s="218"/>
      <c r="L777" s="223"/>
      <c r="M777" s="224"/>
      <c r="N777" s="225"/>
      <c r="O777" s="225"/>
      <c r="P777" s="225"/>
      <c r="Q777" s="225"/>
      <c r="R777" s="225"/>
      <c r="S777" s="225"/>
      <c r="T777" s="226"/>
      <c r="AT777" s="227" t="s">
        <v>164</v>
      </c>
      <c r="AU777" s="227" t="s">
        <v>89</v>
      </c>
      <c r="AV777" s="13" t="s">
        <v>87</v>
      </c>
      <c r="AW777" s="13" t="s">
        <v>34</v>
      </c>
      <c r="AX777" s="13" t="s">
        <v>79</v>
      </c>
      <c r="AY777" s="227" t="s">
        <v>154</v>
      </c>
    </row>
    <row r="778" spans="1:65" s="14" customFormat="1" ht="11.25">
      <c r="B778" s="228"/>
      <c r="C778" s="229"/>
      <c r="D778" s="219" t="s">
        <v>164</v>
      </c>
      <c r="E778" s="230" t="s">
        <v>1</v>
      </c>
      <c r="F778" s="231" t="s">
        <v>969</v>
      </c>
      <c r="G778" s="229"/>
      <c r="H778" s="232">
        <v>12.54</v>
      </c>
      <c r="I778" s="233"/>
      <c r="J778" s="229"/>
      <c r="K778" s="229"/>
      <c r="L778" s="234"/>
      <c r="M778" s="235"/>
      <c r="N778" s="236"/>
      <c r="O778" s="236"/>
      <c r="P778" s="236"/>
      <c r="Q778" s="236"/>
      <c r="R778" s="236"/>
      <c r="S778" s="236"/>
      <c r="T778" s="237"/>
      <c r="AT778" s="238" t="s">
        <v>164</v>
      </c>
      <c r="AU778" s="238" t="s">
        <v>89</v>
      </c>
      <c r="AV778" s="14" t="s">
        <v>89</v>
      </c>
      <c r="AW778" s="14" t="s">
        <v>34</v>
      </c>
      <c r="AX778" s="14" t="s">
        <v>79</v>
      </c>
      <c r="AY778" s="238" t="s">
        <v>154</v>
      </c>
    </row>
    <row r="779" spans="1:65" s="14" customFormat="1" ht="11.25">
      <c r="B779" s="228"/>
      <c r="C779" s="229"/>
      <c r="D779" s="219" t="s">
        <v>164</v>
      </c>
      <c r="E779" s="230" t="s">
        <v>1</v>
      </c>
      <c r="F779" s="231" t="s">
        <v>970</v>
      </c>
      <c r="G779" s="229"/>
      <c r="H779" s="232">
        <v>3.46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AT779" s="238" t="s">
        <v>164</v>
      </c>
      <c r="AU779" s="238" t="s">
        <v>89</v>
      </c>
      <c r="AV779" s="14" t="s">
        <v>89</v>
      </c>
      <c r="AW779" s="14" t="s">
        <v>34</v>
      </c>
      <c r="AX779" s="14" t="s">
        <v>79</v>
      </c>
      <c r="AY779" s="238" t="s">
        <v>154</v>
      </c>
    </row>
    <row r="780" spans="1:65" s="15" customFormat="1" ht="11.25">
      <c r="B780" s="239"/>
      <c r="C780" s="240"/>
      <c r="D780" s="219" t="s">
        <v>164</v>
      </c>
      <c r="E780" s="241" t="s">
        <v>1</v>
      </c>
      <c r="F780" s="242" t="s">
        <v>172</v>
      </c>
      <c r="G780" s="240"/>
      <c r="H780" s="243">
        <v>16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AT780" s="249" t="s">
        <v>164</v>
      </c>
      <c r="AU780" s="249" t="s">
        <v>89</v>
      </c>
      <c r="AV780" s="15" t="s">
        <v>162</v>
      </c>
      <c r="AW780" s="15" t="s">
        <v>34</v>
      </c>
      <c r="AX780" s="15" t="s">
        <v>87</v>
      </c>
      <c r="AY780" s="249" t="s">
        <v>154</v>
      </c>
    </row>
    <row r="781" spans="1:65" s="2" customFormat="1" ht="36" customHeight="1">
      <c r="A781" s="35"/>
      <c r="B781" s="36"/>
      <c r="C781" s="204" t="s">
        <v>971</v>
      </c>
      <c r="D781" s="204" t="s">
        <v>157</v>
      </c>
      <c r="E781" s="205" t="s">
        <v>972</v>
      </c>
      <c r="F781" s="206" t="s">
        <v>973</v>
      </c>
      <c r="G781" s="207" t="s">
        <v>179</v>
      </c>
      <c r="H781" s="208">
        <v>16</v>
      </c>
      <c r="I781" s="209"/>
      <c r="J781" s="210">
        <f>ROUND(I781*H781,2)</f>
        <v>0</v>
      </c>
      <c r="K781" s="206" t="s">
        <v>161</v>
      </c>
      <c r="L781" s="40"/>
      <c r="M781" s="211" t="s">
        <v>1</v>
      </c>
      <c r="N781" s="212" t="s">
        <v>44</v>
      </c>
      <c r="O781" s="72"/>
      <c r="P781" s="213">
        <f>O781*H781</f>
        <v>0</v>
      </c>
      <c r="Q781" s="213">
        <v>1E-4</v>
      </c>
      <c r="R781" s="213">
        <f>Q781*H781</f>
        <v>1.6000000000000001E-3</v>
      </c>
      <c r="S781" s="213">
        <v>0</v>
      </c>
      <c r="T781" s="214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15" t="s">
        <v>299</v>
      </c>
      <c r="AT781" s="215" t="s">
        <v>157</v>
      </c>
      <c r="AU781" s="215" t="s">
        <v>89</v>
      </c>
      <c r="AY781" s="18" t="s">
        <v>154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8" t="s">
        <v>87</v>
      </c>
      <c r="BK781" s="216">
        <f>ROUND(I781*H781,2)</f>
        <v>0</v>
      </c>
      <c r="BL781" s="18" t="s">
        <v>299</v>
      </c>
      <c r="BM781" s="215" t="s">
        <v>974</v>
      </c>
    </row>
    <row r="782" spans="1:65" s="2" customFormat="1" ht="48" customHeight="1">
      <c r="A782" s="35"/>
      <c r="B782" s="36"/>
      <c r="C782" s="204" t="s">
        <v>975</v>
      </c>
      <c r="D782" s="204" t="s">
        <v>157</v>
      </c>
      <c r="E782" s="205" t="s">
        <v>976</v>
      </c>
      <c r="F782" s="206" t="s">
        <v>977</v>
      </c>
      <c r="G782" s="207" t="s">
        <v>179</v>
      </c>
      <c r="H782" s="208">
        <v>359.5</v>
      </c>
      <c r="I782" s="209"/>
      <c r="J782" s="210">
        <f>ROUND(I782*H782,2)</f>
        <v>0</v>
      </c>
      <c r="K782" s="206" t="s">
        <v>161</v>
      </c>
      <c r="L782" s="40"/>
      <c r="M782" s="211" t="s">
        <v>1</v>
      </c>
      <c r="N782" s="212" t="s">
        <v>44</v>
      </c>
      <c r="O782" s="72"/>
      <c r="P782" s="213">
        <f>O782*H782</f>
        <v>0</v>
      </c>
      <c r="Q782" s="213">
        <v>2.1919999999999999E-2</v>
      </c>
      <c r="R782" s="213">
        <f>Q782*H782</f>
        <v>7.8802399999999997</v>
      </c>
      <c r="S782" s="213">
        <v>0</v>
      </c>
      <c r="T782" s="214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15" t="s">
        <v>299</v>
      </c>
      <c r="AT782" s="215" t="s">
        <v>157</v>
      </c>
      <c r="AU782" s="215" t="s">
        <v>89</v>
      </c>
      <c r="AY782" s="18" t="s">
        <v>154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8" t="s">
        <v>87</v>
      </c>
      <c r="BK782" s="216">
        <f>ROUND(I782*H782,2)</f>
        <v>0</v>
      </c>
      <c r="BL782" s="18" t="s">
        <v>299</v>
      </c>
      <c r="BM782" s="215" t="s">
        <v>978</v>
      </c>
    </row>
    <row r="783" spans="1:65" s="13" customFormat="1" ht="11.25">
      <c r="B783" s="217"/>
      <c r="C783" s="218"/>
      <c r="D783" s="219" t="s">
        <v>164</v>
      </c>
      <c r="E783" s="220" t="s">
        <v>1</v>
      </c>
      <c r="F783" s="221" t="s">
        <v>979</v>
      </c>
      <c r="G783" s="218"/>
      <c r="H783" s="220" t="s">
        <v>1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AT783" s="227" t="s">
        <v>164</v>
      </c>
      <c r="AU783" s="227" t="s">
        <v>89</v>
      </c>
      <c r="AV783" s="13" t="s">
        <v>87</v>
      </c>
      <c r="AW783" s="13" t="s">
        <v>34</v>
      </c>
      <c r="AX783" s="13" t="s">
        <v>79</v>
      </c>
      <c r="AY783" s="227" t="s">
        <v>154</v>
      </c>
    </row>
    <row r="784" spans="1:65" s="14" customFormat="1" ht="11.25">
      <c r="B784" s="228"/>
      <c r="C784" s="229"/>
      <c r="D784" s="219" t="s">
        <v>164</v>
      </c>
      <c r="E784" s="230" t="s">
        <v>1</v>
      </c>
      <c r="F784" s="231" t="s">
        <v>980</v>
      </c>
      <c r="G784" s="229"/>
      <c r="H784" s="232">
        <v>358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AT784" s="238" t="s">
        <v>164</v>
      </c>
      <c r="AU784" s="238" t="s">
        <v>89</v>
      </c>
      <c r="AV784" s="14" t="s">
        <v>89</v>
      </c>
      <c r="AW784" s="14" t="s">
        <v>34</v>
      </c>
      <c r="AX784" s="14" t="s">
        <v>79</v>
      </c>
      <c r="AY784" s="238" t="s">
        <v>154</v>
      </c>
    </row>
    <row r="785" spans="1:65" s="13" customFormat="1" ht="11.25">
      <c r="B785" s="217"/>
      <c r="C785" s="218"/>
      <c r="D785" s="219" t="s">
        <v>164</v>
      </c>
      <c r="E785" s="220" t="s">
        <v>1</v>
      </c>
      <c r="F785" s="221" t="s">
        <v>981</v>
      </c>
      <c r="G785" s="218"/>
      <c r="H785" s="220" t="s">
        <v>1</v>
      </c>
      <c r="I785" s="222"/>
      <c r="J785" s="218"/>
      <c r="K785" s="218"/>
      <c r="L785" s="223"/>
      <c r="M785" s="224"/>
      <c r="N785" s="225"/>
      <c r="O785" s="225"/>
      <c r="P785" s="225"/>
      <c r="Q785" s="225"/>
      <c r="R785" s="225"/>
      <c r="S785" s="225"/>
      <c r="T785" s="226"/>
      <c r="AT785" s="227" t="s">
        <v>164</v>
      </c>
      <c r="AU785" s="227" t="s">
        <v>89</v>
      </c>
      <c r="AV785" s="13" t="s">
        <v>87</v>
      </c>
      <c r="AW785" s="13" t="s">
        <v>34</v>
      </c>
      <c r="AX785" s="13" t="s">
        <v>79</v>
      </c>
      <c r="AY785" s="227" t="s">
        <v>154</v>
      </c>
    </row>
    <row r="786" spans="1:65" s="14" customFormat="1" ht="11.25">
      <c r="B786" s="228"/>
      <c r="C786" s="229"/>
      <c r="D786" s="219" t="s">
        <v>164</v>
      </c>
      <c r="E786" s="230" t="s">
        <v>1</v>
      </c>
      <c r="F786" s="231" t="s">
        <v>982</v>
      </c>
      <c r="G786" s="229"/>
      <c r="H786" s="232">
        <v>1.5</v>
      </c>
      <c r="I786" s="233"/>
      <c r="J786" s="229"/>
      <c r="K786" s="229"/>
      <c r="L786" s="234"/>
      <c r="M786" s="235"/>
      <c r="N786" s="236"/>
      <c r="O786" s="236"/>
      <c r="P786" s="236"/>
      <c r="Q786" s="236"/>
      <c r="R786" s="236"/>
      <c r="S786" s="236"/>
      <c r="T786" s="237"/>
      <c r="AT786" s="238" t="s">
        <v>164</v>
      </c>
      <c r="AU786" s="238" t="s">
        <v>89</v>
      </c>
      <c r="AV786" s="14" t="s">
        <v>89</v>
      </c>
      <c r="AW786" s="14" t="s">
        <v>34</v>
      </c>
      <c r="AX786" s="14" t="s">
        <v>79</v>
      </c>
      <c r="AY786" s="238" t="s">
        <v>154</v>
      </c>
    </row>
    <row r="787" spans="1:65" s="15" customFormat="1" ht="11.25">
      <c r="B787" s="239"/>
      <c r="C787" s="240"/>
      <c r="D787" s="219" t="s">
        <v>164</v>
      </c>
      <c r="E787" s="241" t="s">
        <v>1</v>
      </c>
      <c r="F787" s="242" t="s">
        <v>172</v>
      </c>
      <c r="G787" s="240"/>
      <c r="H787" s="243">
        <v>359.5</v>
      </c>
      <c r="I787" s="244"/>
      <c r="J787" s="240"/>
      <c r="K787" s="240"/>
      <c r="L787" s="245"/>
      <c r="M787" s="246"/>
      <c r="N787" s="247"/>
      <c r="O787" s="247"/>
      <c r="P787" s="247"/>
      <c r="Q787" s="247"/>
      <c r="R787" s="247"/>
      <c r="S787" s="247"/>
      <c r="T787" s="248"/>
      <c r="AT787" s="249" t="s">
        <v>164</v>
      </c>
      <c r="AU787" s="249" t="s">
        <v>89</v>
      </c>
      <c r="AV787" s="15" t="s">
        <v>162</v>
      </c>
      <c r="AW787" s="15" t="s">
        <v>34</v>
      </c>
      <c r="AX787" s="15" t="s">
        <v>87</v>
      </c>
      <c r="AY787" s="249" t="s">
        <v>154</v>
      </c>
    </row>
    <row r="788" spans="1:65" s="2" customFormat="1" ht="36" customHeight="1">
      <c r="A788" s="35"/>
      <c r="B788" s="36"/>
      <c r="C788" s="204" t="s">
        <v>983</v>
      </c>
      <c r="D788" s="204" t="s">
        <v>157</v>
      </c>
      <c r="E788" s="205" t="s">
        <v>984</v>
      </c>
      <c r="F788" s="206" t="s">
        <v>985</v>
      </c>
      <c r="G788" s="207" t="s">
        <v>247</v>
      </c>
      <c r="H788" s="208">
        <v>5</v>
      </c>
      <c r="I788" s="209"/>
      <c r="J788" s="210">
        <f>ROUND(I788*H788,2)</f>
        <v>0</v>
      </c>
      <c r="K788" s="206" t="s">
        <v>1</v>
      </c>
      <c r="L788" s="40"/>
      <c r="M788" s="211" t="s">
        <v>1</v>
      </c>
      <c r="N788" s="212" t="s">
        <v>44</v>
      </c>
      <c r="O788" s="72"/>
      <c r="P788" s="213">
        <f>O788*H788</f>
        <v>0</v>
      </c>
      <c r="Q788" s="213">
        <v>1.07E-3</v>
      </c>
      <c r="R788" s="213">
        <f>Q788*H788</f>
        <v>5.3499999999999997E-3</v>
      </c>
      <c r="S788" s="213">
        <v>0</v>
      </c>
      <c r="T788" s="214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15" t="s">
        <v>299</v>
      </c>
      <c r="AT788" s="215" t="s">
        <v>157</v>
      </c>
      <c r="AU788" s="215" t="s">
        <v>89</v>
      </c>
      <c r="AY788" s="18" t="s">
        <v>154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8" t="s">
        <v>87</v>
      </c>
      <c r="BK788" s="216">
        <f>ROUND(I788*H788,2)</f>
        <v>0</v>
      </c>
      <c r="BL788" s="18" t="s">
        <v>299</v>
      </c>
      <c r="BM788" s="215" t="s">
        <v>986</v>
      </c>
    </row>
    <row r="789" spans="1:65" s="14" customFormat="1" ht="11.25">
      <c r="B789" s="228"/>
      <c r="C789" s="229"/>
      <c r="D789" s="219" t="s">
        <v>164</v>
      </c>
      <c r="E789" s="230" t="s">
        <v>1</v>
      </c>
      <c r="F789" s="231" t="s">
        <v>987</v>
      </c>
      <c r="G789" s="229"/>
      <c r="H789" s="232">
        <v>4.3499999999999996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AT789" s="238" t="s">
        <v>164</v>
      </c>
      <c r="AU789" s="238" t="s">
        <v>89</v>
      </c>
      <c r="AV789" s="14" t="s">
        <v>89</v>
      </c>
      <c r="AW789" s="14" t="s">
        <v>34</v>
      </c>
      <c r="AX789" s="14" t="s">
        <v>79</v>
      </c>
      <c r="AY789" s="238" t="s">
        <v>154</v>
      </c>
    </row>
    <row r="790" spans="1:65" s="14" customFormat="1" ht="11.25">
      <c r="B790" s="228"/>
      <c r="C790" s="229"/>
      <c r="D790" s="219" t="s">
        <v>164</v>
      </c>
      <c r="E790" s="230" t="s">
        <v>1</v>
      </c>
      <c r="F790" s="231" t="s">
        <v>988</v>
      </c>
      <c r="G790" s="229"/>
      <c r="H790" s="232">
        <v>0.65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164</v>
      </c>
      <c r="AU790" s="238" t="s">
        <v>89</v>
      </c>
      <c r="AV790" s="14" t="s">
        <v>89</v>
      </c>
      <c r="AW790" s="14" t="s">
        <v>34</v>
      </c>
      <c r="AX790" s="14" t="s">
        <v>79</v>
      </c>
      <c r="AY790" s="238" t="s">
        <v>154</v>
      </c>
    </row>
    <row r="791" spans="1:65" s="15" customFormat="1" ht="11.25">
      <c r="B791" s="239"/>
      <c r="C791" s="240"/>
      <c r="D791" s="219" t="s">
        <v>164</v>
      </c>
      <c r="E791" s="241" t="s">
        <v>1</v>
      </c>
      <c r="F791" s="242" t="s">
        <v>172</v>
      </c>
      <c r="G791" s="240"/>
      <c r="H791" s="243">
        <v>5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AT791" s="249" t="s">
        <v>164</v>
      </c>
      <c r="AU791" s="249" t="s">
        <v>89</v>
      </c>
      <c r="AV791" s="15" t="s">
        <v>162</v>
      </c>
      <c r="AW791" s="15" t="s">
        <v>34</v>
      </c>
      <c r="AX791" s="15" t="s">
        <v>87</v>
      </c>
      <c r="AY791" s="249" t="s">
        <v>154</v>
      </c>
    </row>
    <row r="792" spans="1:65" s="2" customFormat="1" ht="36" customHeight="1">
      <c r="A792" s="35"/>
      <c r="B792" s="36"/>
      <c r="C792" s="204" t="s">
        <v>989</v>
      </c>
      <c r="D792" s="204" t="s">
        <v>157</v>
      </c>
      <c r="E792" s="205" t="s">
        <v>990</v>
      </c>
      <c r="F792" s="206" t="s">
        <v>991</v>
      </c>
      <c r="G792" s="207" t="s">
        <v>179</v>
      </c>
      <c r="H792" s="208">
        <v>359.5</v>
      </c>
      <c r="I792" s="209"/>
      <c r="J792" s="210">
        <f>ROUND(I792*H792,2)</f>
        <v>0</v>
      </c>
      <c r="K792" s="206" t="s">
        <v>161</v>
      </c>
      <c r="L792" s="40"/>
      <c r="M792" s="211" t="s">
        <v>1</v>
      </c>
      <c r="N792" s="212" t="s">
        <v>44</v>
      </c>
      <c r="O792" s="72"/>
      <c r="P792" s="213">
        <f>O792*H792</f>
        <v>0</v>
      </c>
      <c r="Q792" s="213">
        <v>1E-4</v>
      </c>
      <c r="R792" s="213">
        <f>Q792*H792</f>
        <v>3.5950000000000003E-2</v>
      </c>
      <c r="S792" s="213">
        <v>0</v>
      </c>
      <c r="T792" s="214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15" t="s">
        <v>299</v>
      </c>
      <c r="AT792" s="215" t="s">
        <v>157</v>
      </c>
      <c r="AU792" s="215" t="s">
        <v>89</v>
      </c>
      <c r="AY792" s="18" t="s">
        <v>154</v>
      </c>
      <c r="BE792" s="216">
        <f>IF(N792="základní",J792,0)</f>
        <v>0</v>
      </c>
      <c r="BF792" s="216">
        <f>IF(N792="snížená",J792,0)</f>
        <v>0</v>
      </c>
      <c r="BG792" s="216">
        <f>IF(N792="zákl. přenesená",J792,0)</f>
        <v>0</v>
      </c>
      <c r="BH792" s="216">
        <f>IF(N792="sníž. přenesená",J792,0)</f>
        <v>0</v>
      </c>
      <c r="BI792" s="216">
        <f>IF(N792="nulová",J792,0)</f>
        <v>0</v>
      </c>
      <c r="BJ792" s="18" t="s">
        <v>87</v>
      </c>
      <c r="BK792" s="216">
        <f>ROUND(I792*H792,2)</f>
        <v>0</v>
      </c>
      <c r="BL792" s="18" t="s">
        <v>299</v>
      </c>
      <c r="BM792" s="215" t="s">
        <v>992</v>
      </c>
    </row>
    <row r="793" spans="1:65" s="2" customFormat="1" ht="24" customHeight="1">
      <c r="A793" s="35"/>
      <c r="B793" s="36"/>
      <c r="C793" s="204" t="s">
        <v>993</v>
      </c>
      <c r="D793" s="204" t="s">
        <v>157</v>
      </c>
      <c r="E793" s="205" t="s">
        <v>994</v>
      </c>
      <c r="F793" s="206" t="s">
        <v>995</v>
      </c>
      <c r="G793" s="207" t="s">
        <v>179</v>
      </c>
      <c r="H793" s="208">
        <v>105</v>
      </c>
      <c r="I793" s="209"/>
      <c r="J793" s="210">
        <f>ROUND(I793*H793,2)</f>
        <v>0</v>
      </c>
      <c r="K793" s="206" t="s">
        <v>161</v>
      </c>
      <c r="L793" s="40"/>
      <c r="M793" s="211" t="s">
        <v>1</v>
      </c>
      <c r="N793" s="212" t="s">
        <v>44</v>
      </c>
      <c r="O793" s="72"/>
      <c r="P793" s="213">
        <f>O793*H793</f>
        <v>0</v>
      </c>
      <c r="Q793" s="213">
        <v>1E-4</v>
      </c>
      <c r="R793" s="213">
        <f>Q793*H793</f>
        <v>1.0500000000000001E-2</v>
      </c>
      <c r="S793" s="213">
        <v>0</v>
      </c>
      <c r="T793" s="214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15" t="s">
        <v>299</v>
      </c>
      <c r="AT793" s="215" t="s">
        <v>157</v>
      </c>
      <c r="AU793" s="215" t="s">
        <v>89</v>
      </c>
      <c r="AY793" s="18" t="s">
        <v>154</v>
      </c>
      <c r="BE793" s="216">
        <f>IF(N793="základní",J793,0)</f>
        <v>0</v>
      </c>
      <c r="BF793" s="216">
        <f>IF(N793="snížená",J793,0)</f>
        <v>0</v>
      </c>
      <c r="BG793" s="216">
        <f>IF(N793="zákl. přenesená",J793,0)</f>
        <v>0</v>
      </c>
      <c r="BH793" s="216">
        <f>IF(N793="sníž. přenesená",J793,0)</f>
        <v>0</v>
      </c>
      <c r="BI793" s="216">
        <f>IF(N793="nulová",J793,0)</f>
        <v>0</v>
      </c>
      <c r="BJ793" s="18" t="s">
        <v>87</v>
      </c>
      <c r="BK793" s="216">
        <f>ROUND(I793*H793,2)</f>
        <v>0</v>
      </c>
      <c r="BL793" s="18" t="s">
        <v>299</v>
      </c>
      <c r="BM793" s="215" t="s">
        <v>996</v>
      </c>
    </row>
    <row r="794" spans="1:65" s="14" customFormat="1" ht="22.5">
      <c r="B794" s="228"/>
      <c r="C794" s="229"/>
      <c r="D794" s="219" t="s">
        <v>164</v>
      </c>
      <c r="E794" s="230" t="s">
        <v>1</v>
      </c>
      <c r="F794" s="231" t="s">
        <v>997</v>
      </c>
      <c r="G794" s="229"/>
      <c r="H794" s="232">
        <v>105</v>
      </c>
      <c r="I794" s="233"/>
      <c r="J794" s="229"/>
      <c r="K794" s="229"/>
      <c r="L794" s="234"/>
      <c r="M794" s="235"/>
      <c r="N794" s="236"/>
      <c r="O794" s="236"/>
      <c r="P794" s="236"/>
      <c r="Q794" s="236"/>
      <c r="R794" s="236"/>
      <c r="S794" s="236"/>
      <c r="T794" s="237"/>
      <c r="AT794" s="238" t="s">
        <v>164</v>
      </c>
      <c r="AU794" s="238" t="s">
        <v>89</v>
      </c>
      <c r="AV794" s="14" t="s">
        <v>89</v>
      </c>
      <c r="AW794" s="14" t="s">
        <v>34</v>
      </c>
      <c r="AX794" s="14" t="s">
        <v>87</v>
      </c>
      <c r="AY794" s="238" t="s">
        <v>154</v>
      </c>
    </row>
    <row r="795" spans="1:65" s="2" customFormat="1" ht="24" customHeight="1">
      <c r="A795" s="35"/>
      <c r="B795" s="36"/>
      <c r="C795" s="204" t="s">
        <v>998</v>
      </c>
      <c r="D795" s="204" t="s">
        <v>157</v>
      </c>
      <c r="E795" s="205" t="s">
        <v>999</v>
      </c>
      <c r="F795" s="206" t="s">
        <v>1000</v>
      </c>
      <c r="G795" s="207" t="s">
        <v>179</v>
      </c>
      <c r="H795" s="208">
        <v>7.5</v>
      </c>
      <c r="I795" s="209"/>
      <c r="J795" s="210">
        <f>ROUND(I795*H795,2)</f>
        <v>0</v>
      </c>
      <c r="K795" s="206" t="s">
        <v>1</v>
      </c>
      <c r="L795" s="40"/>
      <c r="M795" s="211" t="s">
        <v>1</v>
      </c>
      <c r="N795" s="212" t="s">
        <v>44</v>
      </c>
      <c r="O795" s="72"/>
      <c r="P795" s="213">
        <f>O795*H795</f>
        <v>0</v>
      </c>
      <c r="Q795" s="213">
        <v>2.0119999999999999E-2</v>
      </c>
      <c r="R795" s="213">
        <f>Q795*H795</f>
        <v>0.15089999999999998</v>
      </c>
      <c r="S795" s="213">
        <v>0</v>
      </c>
      <c r="T795" s="214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15" t="s">
        <v>299</v>
      </c>
      <c r="AT795" s="215" t="s">
        <v>157</v>
      </c>
      <c r="AU795" s="215" t="s">
        <v>89</v>
      </c>
      <c r="AY795" s="18" t="s">
        <v>154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8" t="s">
        <v>87</v>
      </c>
      <c r="BK795" s="216">
        <f>ROUND(I795*H795,2)</f>
        <v>0</v>
      </c>
      <c r="BL795" s="18" t="s">
        <v>299</v>
      </c>
      <c r="BM795" s="215" t="s">
        <v>1001</v>
      </c>
    </row>
    <row r="796" spans="1:65" s="13" customFormat="1" ht="11.25">
      <c r="B796" s="217"/>
      <c r="C796" s="218"/>
      <c r="D796" s="219" t="s">
        <v>164</v>
      </c>
      <c r="E796" s="220" t="s">
        <v>1</v>
      </c>
      <c r="F796" s="221" t="s">
        <v>1002</v>
      </c>
      <c r="G796" s="218"/>
      <c r="H796" s="220" t="s">
        <v>1</v>
      </c>
      <c r="I796" s="222"/>
      <c r="J796" s="218"/>
      <c r="K796" s="218"/>
      <c r="L796" s="223"/>
      <c r="M796" s="224"/>
      <c r="N796" s="225"/>
      <c r="O796" s="225"/>
      <c r="P796" s="225"/>
      <c r="Q796" s="225"/>
      <c r="R796" s="225"/>
      <c r="S796" s="225"/>
      <c r="T796" s="226"/>
      <c r="AT796" s="227" t="s">
        <v>164</v>
      </c>
      <c r="AU796" s="227" t="s">
        <v>89</v>
      </c>
      <c r="AV796" s="13" t="s">
        <v>87</v>
      </c>
      <c r="AW796" s="13" t="s">
        <v>34</v>
      </c>
      <c r="AX796" s="13" t="s">
        <v>79</v>
      </c>
      <c r="AY796" s="227" t="s">
        <v>154</v>
      </c>
    </row>
    <row r="797" spans="1:65" s="13" customFormat="1" ht="11.25">
      <c r="B797" s="217"/>
      <c r="C797" s="218"/>
      <c r="D797" s="219" t="s">
        <v>164</v>
      </c>
      <c r="E797" s="220" t="s">
        <v>1</v>
      </c>
      <c r="F797" s="221" t="s">
        <v>1003</v>
      </c>
      <c r="G797" s="218"/>
      <c r="H797" s="220" t="s">
        <v>1</v>
      </c>
      <c r="I797" s="222"/>
      <c r="J797" s="218"/>
      <c r="K797" s="218"/>
      <c r="L797" s="223"/>
      <c r="M797" s="224"/>
      <c r="N797" s="225"/>
      <c r="O797" s="225"/>
      <c r="P797" s="225"/>
      <c r="Q797" s="225"/>
      <c r="R797" s="225"/>
      <c r="S797" s="225"/>
      <c r="T797" s="226"/>
      <c r="AT797" s="227" t="s">
        <v>164</v>
      </c>
      <c r="AU797" s="227" t="s">
        <v>89</v>
      </c>
      <c r="AV797" s="13" t="s">
        <v>87</v>
      </c>
      <c r="AW797" s="13" t="s">
        <v>34</v>
      </c>
      <c r="AX797" s="13" t="s">
        <v>79</v>
      </c>
      <c r="AY797" s="227" t="s">
        <v>154</v>
      </c>
    </row>
    <row r="798" spans="1:65" s="14" customFormat="1" ht="11.25">
      <c r="B798" s="228"/>
      <c r="C798" s="229"/>
      <c r="D798" s="219" t="s">
        <v>164</v>
      </c>
      <c r="E798" s="230" t="s">
        <v>1</v>
      </c>
      <c r="F798" s="231" t="s">
        <v>1004</v>
      </c>
      <c r="G798" s="229"/>
      <c r="H798" s="232">
        <v>3.2210000000000001</v>
      </c>
      <c r="I798" s="233"/>
      <c r="J798" s="229"/>
      <c r="K798" s="229"/>
      <c r="L798" s="234"/>
      <c r="M798" s="235"/>
      <c r="N798" s="236"/>
      <c r="O798" s="236"/>
      <c r="P798" s="236"/>
      <c r="Q798" s="236"/>
      <c r="R798" s="236"/>
      <c r="S798" s="236"/>
      <c r="T798" s="237"/>
      <c r="AT798" s="238" t="s">
        <v>164</v>
      </c>
      <c r="AU798" s="238" t="s">
        <v>89</v>
      </c>
      <c r="AV798" s="14" t="s">
        <v>89</v>
      </c>
      <c r="AW798" s="14" t="s">
        <v>34</v>
      </c>
      <c r="AX798" s="14" t="s">
        <v>79</v>
      </c>
      <c r="AY798" s="238" t="s">
        <v>154</v>
      </c>
    </row>
    <row r="799" spans="1:65" s="13" customFormat="1" ht="11.25">
      <c r="B799" s="217"/>
      <c r="C799" s="218"/>
      <c r="D799" s="219" t="s">
        <v>164</v>
      </c>
      <c r="E799" s="220" t="s">
        <v>1</v>
      </c>
      <c r="F799" s="221" t="s">
        <v>1005</v>
      </c>
      <c r="G799" s="218"/>
      <c r="H799" s="220" t="s">
        <v>1</v>
      </c>
      <c r="I799" s="222"/>
      <c r="J799" s="218"/>
      <c r="K799" s="218"/>
      <c r="L799" s="223"/>
      <c r="M799" s="224"/>
      <c r="N799" s="225"/>
      <c r="O799" s="225"/>
      <c r="P799" s="225"/>
      <c r="Q799" s="225"/>
      <c r="R799" s="225"/>
      <c r="S799" s="225"/>
      <c r="T799" s="226"/>
      <c r="AT799" s="227" t="s">
        <v>164</v>
      </c>
      <c r="AU799" s="227" t="s">
        <v>89</v>
      </c>
      <c r="AV799" s="13" t="s">
        <v>87</v>
      </c>
      <c r="AW799" s="13" t="s">
        <v>34</v>
      </c>
      <c r="AX799" s="13" t="s">
        <v>79</v>
      </c>
      <c r="AY799" s="227" t="s">
        <v>154</v>
      </c>
    </row>
    <row r="800" spans="1:65" s="14" customFormat="1" ht="11.25">
      <c r="B800" s="228"/>
      <c r="C800" s="229"/>
      <c r="D800" s="219" t="s">
        <v>164</v>
      </c>
      <c r="E800" s="230" t="s">
        <v>1</v>
      </c>
      <c r="F800" s="231" t="s">
        <v>1006</v>
      </c>
      <c r="G800" s="229"/>
      <c r="H800" s="232">
        <v>3.2</v>
      </c>
      <c r="I800" s="233"/>
      <c r="J800" s="229"/>
      <c r="K800" s="229"/>
      <c r="L800" s="234"/>
      <c r="M800" s="235"/>
      <c r="N800" s="236"/>
      <c r="O800" s="236"/>
      <c r="P800" s="236"/>
      <c r="Q800" s="236"/>
      <c r="R800" s="236"/>
      <c r="S800" s="236"/>
      <c r="T800" s="237"/>
      <c r="AT800" s="238" t="s">
        <v>164</v>
      </c>
      <c r="AU800" s="238" t="s">
        <v>89</v>
      </c>
      <c r="AV800" s="14" t="s">
        <v>89</v>
      </c>
      <c r="AW800" s="14" t="s">
        <v>34</v>
      </c>
      <c r="AX800" s="14" t="s">
        <v>79</v>
      </c>
      <c r="AY800" s="238" t="s">
        <v>154</v>
      </c>
    </row>
    <row r="801" spans="1:65" s="13" customFormat="1" ht="11.25">
      <c r="B801" s="217"/>
      <c r="C801" s="218"/>
      <c r="D801" s="219" t="s">
        <v>164</v>
      </c>
      <c r="E801" s="220" t="s">
        <v>1</v>
      </c>
      <c r="F801" s="221" t="s">
        <v>1007</v>
      </c>
      <c r="G801" s="218"/>
      <c r="H801" s="220" t="s">
        <v>1</v>
      </c>
      <c r="I801" s="222"/>
      <c r="J801" s="218"/>
      <c r="K801" s="218"/>
      <c r="L801" s="223"/>
      <c r="M801" s="224"/>
      <c r="N801" s="225"/>
      <c r="O801" s="225"/>
      <c r="P801" s="225"/>
      <c r="Q801" s="225"/>
      <c r="R801" s="225"/>
      <c r="S801" s="225"/>
      <c r="T801" s="226"/>
      <c r="AT801" s="227" t="s">
        <v>164</v>
      </c>
      <c r="AU801" s="227" t="s">
        <v>89</v>
      </c>
      <c r="AV801" s="13" t="s">
        <v>87</v>
      </c>
      <c r="AW801" s="13" t="s">
        <v>34</v>
      </c>
      <c r="AX801" s="13" t="s">
        <v>79</v>
      </c>
      <c r="AY801" s="227" t="s">
        <v>154</v>
      </c>
    </row>
    <row r="802" spans="1:65" s="14" customFormat="1" ht="11.25">
      <c r="B802" s="228"/>
      <c r="C802" s="229"/>
      <c r="D802" s="219" t="s">
        <v>164</v>
      </c>
      <c r="E802" s="230" t="s">
        <v>1</v>
      </c>
      <c r="F802" s="231" t="s">
        <v>1008</v>
      </c>
      <c r="G802" s="229"/>
      <c r="H802" s="232">
        <v>0.8</v>
      </c>
      <c r="I802" s="233"/>
      <c r="J802" s="229"/>
      <c r="K802" s="229"/>
      <c r="L802" s="234"/>
      <c r="M802" s="235"/>
      <c r="N802" s="236"/>
      <c r="O802" s="236"/>
      <c r="P802" s="236"/>
      <c r="Q802" s="236"/>
      <c r="R802" s="236"/>
      <c r="S802" s="236"/>
      <c r="T802" s="237"/>
      <c r="AT802" s="238" t="s">
        <v>164</v>
      </c>
      <c r="AU802" s="238" t="s">
        <v>89</v>
      </c>
      <c r="AV802" s="14" t="s">
        <v>89</v>
      </c>
      <c r="AW802" s="14" t="s">
        <v>34</v>
      </c>
      <c r="AX802" s="14" t="s">
        <v>79</v>
      </c>
      <c r="AY802" s="238" t="s">
        <v>154</v>
      </c>
    </row>
    <row r="803" spans="1:65" s="14" customFormat="1" ht="11.25">
      <c r="B803" s="228"/>
      <c r="C803" s="229"/>
      <c r="D803" s="219" t="s">
        <v>164</v>
      </c>
      <c r="E803" s="230" t="s">
        <v>1</v>
      </c>
      <c r="F803" s="231" t="s">
        <v>1009</v>
      </c>
      <c r="G803" s="229"/>
      <c r="H803" s="232">
        <v>0.27900000000000003</v>
      </c>
      <c r="I803" s="233"/>
      <c r="J803" s="229"/>
      <c r="K803" s="229"/>
      <c r="L803" s="234"/>
      <c r="M803" s="235"/>
      <c r="N803" s="236"/>
      <c r="O803" s="236"/>
      <c r="P803" s="236"/>
      <c r="Q803" s="236"/>
      <c r="R803" s="236"/>
      <c r="S803" s="236"/>
      <c r="T803" s="237"/>
      <c r="AT803" s="238" t="s">
        <v>164</v>
      </c>
      <c r="AU803" s="238" t="s">
        <v>89</v>
      </c>
      <c r="AV803" s="14" t="s">
        <v>89</v>
      </c>
      <c r="AW803" s="14" t="s">
        <v>34</v>
      </c>
      <c r="AX803" s="14" t="s">
        <v>79</v>
      </c>
      <c r="AY803" s="238" t="s">
        <v>154</v>
      </c>
    </row>
    <row r="804" spans="1:65" s="15" customFormat="1" ht="11.25">
      <c r="B804" s="239"/>
      <c r="C804" s="240"/>
      <c r="D804" s="219" t="s">
        <v>164</v>
      </c>
      <c r="E804" s="241" t="s">
        <v>1</v>
      </c>
      <c r="F804" s="242" t="s">
        <v>172</v>
      </c>
      <c r="G804" s="240"/>
      <c r="H804" s="243">
        <v>7.5</v>
      </c>
      <c r="I804" s="244"/>
      <c r="J804" s="240"/>
      <c r="K804" s="240"/>
      <c r="L804" s="245"/>
      <c r="M804" s="246"/>
      <c r="N804" s="247"/>
      <c r="O804" s="247"/>
      <c r="P804" s="247"/>
      <c r="Q804" s="247"/>
      <c r="R804" s="247"/>
      <c r="S804" s="247"/>
      <c r="T804" s="248"/>
      <c r="AT804" s="249" t="s">
        <v>164</v>
      </c>
      <c r="AU804" s="249" t="s">
        <v>89</v>
      </c>
      <c r="AV804" s="15" t="s">
        <v>162</v>
      </c>
      <c r="AW804" s="15" t="s">
        <v>34</v>
      </c>
      <c r="AX804" s="15" t="s">
        <v>87</v>
      </c>
      <c r="AY804" s="249" t="s">
        <v>154</v>
      </c>
    </row>
    <row r="805" spans="1:65" s="2" customFormat="1" ht="48" customHeight="1">
      <c r="A805" s="35"/>
      <c r="B805" s="36"/>
      <c r="C805" s="204" t="s">
        <v>1010</v>
      </c>
      <c r="D805" s="204" t="s">
        <v>157</v>
      </c>
      <c r="E805" s="205" t="s">
        <v>1011</v>
      </c>
      <c r="F805" s="206" t="s">
        <v>1012</v>
      </c>
      <c r="G805" s="207" t="s">
        <v>441</v>
      </c>
      <c r="H805" s="208">
        <v>1</v>
      </c>
      <c r="I805" s="209"/>
      <c r="J805" s="210">
        <f>ROUND(I805*H805,2)</f>
        <v>0</v>
      </c>
      <c r="K805" s="206" t="s">
        <v>161</v>
      </c>
      <c r="L805" s="40"/>
      <c r="M805" s="211" t="s">
        <v>1</v>
      </c>
      <c r="N805" s="212" t="s">
        <v>44</v>
      </c>
      <c r="O805" s="72"/>
      <c r="P805" s="213">
        <f>O805*H805</f>
        <v>0</v>
      </c>
      <c r="Q805" s="213">
        <v>3.058E-2</v>
      </c>
      <c r="R805" s="213">
        <f>Q805*H805</f>
        <v>3.058E-2</v>
      </c>
      <c r="S805" s="213">
        <v>0</v>
      </c>
      <c r="T805" s="214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15" t="s">
        <v>299</v>
      </c>
      <c r="AT805" s="215" t="s">
        <v>157</v>
      </c>
      <c r="AU805" s="215" t="s">
        <v>89</v>
      </c>
      <c r="AY805" s="18" t="s">
        <v>154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8" t="s">
        <v>87</v>
      </c>
      <c r="BK805" s="216">
        <f>ROUND(I805*H805,2)</f>
        <v>0</v>
      </c>
      <c r="BL805" s="18" t="s">
        <v>299</v>
      </c>
      <c r="BM805" s="215" t="s">
        <v>1013</v>
      </c>
    </row>
    <row r="806" spans="1:65" s="13" customFormat="1" ht="11.25">
      <c r="B806" s="217"/>
      <c r="C806" s="218"/>
      <c r="D806" s="219" t="s">
        <v>164</v>
      </c>
      <c r="E806" s="220" t="s">
        <v>1</v>
      </c>
      <c r="F806" s="221" t="s">
        <v>1014</v>
      </c>
      <c r="G806" s="218"/>
      <c r="H806" s="220" t="s">
        <v>1</v>
      </c>
      <c r="I806" s="222"/>
      <c r="J806" s="218"/>
      <c r="K806" s="218"/>
      <c r="L806" s="223"/>
      <c r="M806" s="224"/>
      <c r="N806" s="225"/>
      <c r="O806" s="225"/>
      <c r="P806" s="225"/>
      <c r="Q806" s="225"/>
      <c r="R806" s="225"/>
      <c r="S806" s="225"/>
      <c r="T806" s="226"/>
      <c r="AT806" s="227" t="s">
        <v>164</v>
      </c>
      <c r="AU806" s="227" t="s">
        <v>89</v>
      </c>
      <c r="AV806" s="13" t="s">
        <v>87</v>
      </c>
      <c r="AW806" s="13" t="s">
        <v>34</v>
      </c>
      <c r="AX806" s="13" t="s">
        <v>79</v>
      </c>
      <c r="AY806" s="227" t="s">
        <v>154</v>
      </c>
    </row>
    <row r="807" spans="1:65" s="13" customFormat="1" ht="11.25">
      <c r="B807" s="217"/>
      <c r="C807" s="218"/>
      <c r="D807" s="219" t="s">
        <v>164</v>
      </c>
      <c r="E807" s="220" t="s">
        <v>1</v>
      </c>
      <c r="F807" s="221" t="s">
        <v>1002</v>
      </c>
      <c r="G807" s="218"/>
      <c r="H807" s="220" t="s">
        <v>1</v>
      </c>
      <c r="I807" s="222"/>
      <c r="J807" s="218"/>
      <c r="K807" s="218"/>
      <c r="L807" s="223"/>
      <c r="M807" s="224"/>
      <c r="N807" s="225"/>
      <c r="O807" s="225"/>
      <c r="P807" s="225"/>
      <c r="Q807" s="225"/>
      <c r="R807" s="225"/>
      <c r="S807" s="225"/>
      <c r="T807" s="226"/>
      <c r="AT807" s="227" t="s">
        <v>164</v>
      </c>
      <c r="AU807" s="227" t="s">
        <v>89</v>
      </c>
      <c r="AV807" s="13" t="s">
        <v>87</v>
      </c>
      <c r="AW807" s="13" t="s">
        <v>34</v>
      </c>
      <c r="AX807" s="13" t="s">
        <v>79</v>
      </c>
      <c r="AY807" s="227" t="s">
        <v>154</v>
      </c>
    </row>
    <row r="808" spans="1:65" s="14" customFormat="1" ht="11.25">
      <c r="B808" s="228"/>
      <c r="C808" s="229"/>
      <c r="D808" s="219" t="s">
        <v>164</v>
      </c>
      <c r="E808" s="230" t="s">
        <v>1</v>
      </c>
      <c r="F808" s="231" t="s">
        <v>87</v>
      </c>
      <c r="G808" s="229"/>
      <c r="H808" s="232">
        <v>1</v>
      </c>
      <c r="I808" s="233"/>
      <c r="J808" s="229"/>
      <c r="K808" s="229"/>
      <c r="L808" s="234"/>
      <c r="M808" s="235"/>
      <c r="N808" s="236"/>
      <c r="O808" s="236"/>
      <c r="P808" s="236"/>
      <c r="Q808" s="236"/>
      <c r="R808" s="236"/>
      <c r="S808" s="236"/>
      <c r="T808" s="237"/>
      <c r="AT808" s="238" t="s">
        <v>164</v>
      </c>
      <c r="AU808" s="238" t="s">
        <v>89</v>
      </c>
      <c r="AV808" s="14" t="s">
        <v>89</v>
      </c>
      <c r="AW808" s="14" t="s">
        <v>34</v>
      </c>
      <c r="AX808" s="14" t="s">
        <v>87</v>
      </c>
      <c r="AY808" s="238" t="s">
        <v>154</v>
      </c>
    </row>
    <row r="809" spans="1:65" s="2" customFormat="1" ht="36" customHeight="1">
      <c r="A809" s="35"/>
      <c r="B809" s="36"/>
      <c r="C809" s="204" t="s">
        <v>1015</v>
      </c>
      <c r="D809" s="204" t="s">
        <v>157</v>
      </c>
      <c r="E809" s="205" t="s">
        <v>1016</v>
      </c>
      <c r="F809" s="206" t="s">
        <v>1017</v>
      </c>
      <c r="G809" s="207" t="s">
        <v>441</v>
      </c>
      <c r="H809" s="208">
        <v>6</v>
      </c>
      <c r="I809" s="209"/>
      <c r="J809" s="210">
        <f>ROUND(I809*H809,2)</f>
        <v>0</v>
      </c>
      <c r="K809" s="206" t="s">
        <v>161</v>
      </c>
      <c r="L809" s="40"/>
      <c r="M809" s="211" t="s">
        <v>1</v>
      </c>
      <c r="N809" s="212" t="s">
        <v>44</v>
      </c>
      <c r="O809" s="72"/>
      <c r="P809" s="213">
        <f>O809*H809</f>
        <v>0</v>
      </c>
      <c r="Q809" s="213">
        <v>3.0000000000000001E-5</v>
      </c>
      <c r="R809" s="213">
        <f>Q809*H809</f>
        <v>1.8000000000000001E-4</v>
      </c>
      <c r="S809" s="213">
        <v>0</v>
      </c>
      <c r="T809" s="214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15" t="s">
        <v>299</v>
      </c>
      <c r="AT809" s="215" t="s">
        <v>157</v>
      </c>
      <c r="AU809" s="215" t="s">
        <v>89</v>
      </c>
      <c r="AY809" s="18" t="s">
        <v>154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8" t="s">
        <v>87</v>
      </c>
      <c r="BK809" s="216">
        <f>ROUND(I809*H809,2)</f>
        <v>0</v>
      </c>
      <c r="BL809" s="18" t="s">
        <v>299</v>
      </c>
      <c r="BM809" s="215" t="s">
        <v>1018</v>
      </c>
    </row>
    <row r="810" spans="1:65" s="13" customFormat="1" ht="11.25">
      <c r="B810" s="217"/>
      <c r="C810" s="218"/>
      <c r="D810" s="219" t="s">
        <v>164</v>
      </c>
      <c r="E810" s="220" t="s">
        <v>1</v>
      </c>
      <c r="F810" s="221" t="s">
        <v>1019</v>
      </c>
      <c r="G810" s="218"/>
      <c r="H810" s="220" t="s">
        <v>1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164</v>
      </c>
      <c r="AU810" s="227" t="s">
        <v>89</v>
      </c>
      <c r="AV810" s="13" t="s">
        <v>87</v>
      </c>
      <c r="AW810" s="13" t="s">
        <v>34</v>
      </c>
      <c r="AX810" s="13" t="s">
        <v>79</v>
      </c>
      <c r="AY810" s="227" t="s">
        <v>154</v>
      </c>
    </row>
    <row r="811" spans="1:65" s="14" customFormat="1" ht="11.25">
      <c r="B811" s="228"/>
      <c r="C811" s="229"/>
      <c r="D811" s="219" t="s">
        <v>164</v>
      </c>
      <c r="E811" s="230" t="s">
        <v>1</v>
      </c>
      <c r="F811" s="231" t="s">
        <v>197</v>
      </c>
      <c r="G811" s="229"/>
      <c r="H811" s="232">
        <v>6</v>
      </c>
      <c r="I811" s="233"/>
      <c r="J811" s="229"/>
      <c r="K811" s="229"/>
      <c r="L811" s="234"/>
      <c r="M811" s="235"/>
      <c r="N811" s="236"/>
      <c r="O811" s="236"/>
      <c r="P811" s="236"/>
      <c r="Q811" s="236"/>
      <c r="R811" s="236"/>
      <c r="S811" s="236"/>
      <c r="T811" s="237"/>
      <c r="AT811" s="238" t="s">
        <v>164</v>
      </c>
      <c r="AU811" s="238" t="s">
        <v>89</v>
      </c>
      <c r="AV811" s="14" t="s">
        <v>89</v>
      </c>
      <c r="AW811" s="14" t="s">
        <v>34</v>
      </c>
      <c r="AX811" s="14" t="s">
        <v>87</v>
      </c>
      <c r="AY811" s="238" t="s">
        <v>154</v>
      </c>
    </row>
    <row r="812" spans="1:65" s="2" customFormat="1" ht="36" customHeight="1">
      <c r="A812" s="35"/>
      <c r="B812" s="36"/>
      <c r="C812" s="204" t="s">
        <v>1020</v>
      </c>
      <c r="D812" s="204" t="s">
        <v>157</v>
      </c>
      <c r="E812" s="205" t="s">
        <v>1021</v>
      </c>
      <c r="F812" s="206" t="s">
        <v>1022</v>
      </c>
      <c r="G812" s="207" t="s">
        <v>441</v>
      </c>
      <c r="H812" s="208">
        <v>3</v>
      </c>
      <c r="I812" s="209"/>
      <c r="J812" s="210">
        <f>ROUND(I812*H812,2)</f>
        <v>0</v>
      </c>
      <c r="K812" s="206" t="s">
        <v>161</v>
      </c>
      <c r="L812" s="40"/>
      <c r="M812" s="211" t="s">
        <v>1</v>
      </c>
      <c r="N812" s="212" t="s">
        <v>44</v>
      </c>
      <c r="O812" s="72"/>
      <c r="P812" s="213">
        <f>O812*H812</f>
        <v>0</v>
      </c>
      <c r="Q812" s="213">
        <v>3.0000000000000001E-5</v>
      </c>
      <c r="R812" s="213">
        <f>Q812*H812</f>
        <v>9.0000000000000006E-5</v>
      </c>
      <c r="S812" s="213">
        <v>0</v>
      </c>
      <c r="T812" s="214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215" t="s">
        <v>299</v>
      </c>
      <c r="AT812" s="215" t="s">
        <v>157</v>
      </c>
      <c r="AU812" s="215" t="s">
        <v>89</v>
      </c>
      <c r="AY812" s="18" t="s">
        <v>154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8" t="s">
        <v>87</v>
      </c>
      <c r="BK812" s="216">
        <f>ROUND(I812*H812,2)</f>
        <v>0</v>
      </c>
      <c r="BL812" s="18" t="s">
        <v>299</v>
      </c>
      <c r="BM812" s="215" t="s">
        <v>1023</v>
      </c>
    </row>
    <row r="813" spans="1:65" s="13" customFormat="1" ht="11.25">
      <c r="B813" s="217"/>
      <c r="C813" s="218"/>
      <c r="D813" s="219" t="s">
        <v>164</v>
      </c>
      <c r="E813" s="220" t="s">
        <v>1</v>
      </c>
      <c r="F813" s="221" t="s">
        <v>1024</v>
      </c>
      <c r="G813" s="218"/>
      <c r="H813" s="220" t="s">
        <v>1</v>
      </c>
      <c r="I813" s="222"/>
      <c r="J813" s="218"/>
      <c r="K813" s="218"/>
      <c r="L813" s="223"/>
      <c r="M813" s="224"/>
      <c r="N813" s="225"/>
      <c r="O813" s="225"/>
      <c r="P813" s="225"/>
      <c r="Q813" s="225"/>
      <c r="R813" s="225"/>
      <c r="S813" s="225"/>
      <c r="T813" s="226"/>
      <c r="AT813" s="227" t="s">
        <v>164</v>
      </c>
      <c r="AU813" s="227" t="s">
        <v>89</v>
      </c>
      <c r="AV813" s="13" t="s">
        <v>87</v>
      </c>
      <c r="AW813" s="13" t="s">
        <v>34</v>
      </c>
      <c r="AX813" s="13" t="s">
        <v>79</v>
      </c>
      <c r="AY813" s="227" t="s">
        <v>154</v>
      </c>
    </row>
    <row r="814" spans="1:65" s="14" customFormat="1" ht="11.25">
      <c r="B814" s="228"/>
      <c r="C814" s="229"/>
      <c r="D814" s="219" t="s">
        <v>164</v>
      </c>
      <c r="E814" s="230" t="s">
        <v>1</v>
      </c>
      <c r="F814" s="231" t="s">
        <v>89</v>
      </c>
      <c r="G814" s="229"/>
      <c r="H814" s="232">
        <v>2</v>
      </c>
      <c r="I814" s="233"/>
      <c r="J814" s="229"/>
      <c r="K814" s="229"/>
      <c r="L814" s="234"/>
      <c r="M814" s="235"/>
      <c r="N814" s="236"/>
      <c r="O814" s="236"/>
      <c r="P814" s="236"/>
      <c r="Q814" s="236"/>
      <c r="R814" s="236"/>
      <c r="S814" s="236"/>
      <c r="T814" s="237"/>
      <c r="AT814" s="238" t="s">
        <v>164</v>
      </c>
      <c r="AU814" s="238" t="s">
        <v>89</v>
      </c>
      <c r="AV814" s="14" t="s">
        <v>89</v>
      </c>
      <c r="AW814" s="14" t="s">
        <v>34</v>
      </c>
      <c r="AX814" s="14" t="s">
        <v>79</v>
      </c>
      <c r="AY814" s="238" t="s">
        <v>154</v>
      </c>
    </row>
    <row r="815" spans="1:65" s="13" customFormat="1" ht="11.25">
      <c r="B815" s="217"/>
      <c r="C815" s="218"/>
      <c r="D815" s="219" t="s">
        <v>164</v>
      </c>
      <c r="E815" s="220" t="s">
        <v>1</v>
      </c>
      <c r="F815" s="221" t="s">
        <v>1025</v>
      </c>
      <c r="G815" s="218"/>
      <c r="H815" s="220" t="s">
        <v>1</v>
      </c>
      <c r="I815" s="222"/>
      <c r="J815" s="218"/>
      <c r="K815" s="218"/>
      <c r="L815" s="223"/>
      <c r="M815" s="224"/>
      <c r="N815" s="225"/>
      <c r="O815" s="225"/>
      <c r="P815" s="225"/>
      <c r="Q815" s="225"/>
      <c r="R815" s="225"/>
      <c r="S815" s="225"/>
      <c r="T815" s="226"/>
      <c r="AT815" s="227" t="s">
        <v>164</v>
      </c>
      <c r="AU815" s="227" t="s">
        <v>89</v>
      </c>
      <c r="AV815" s="13" t="s">
        <v>87</v>
      </c>
      <c r="AW815" s="13" t="s">
        <v>34</v>
      </c>
      <c r="AX815" s="13" t="s">
        <v>79</v>
      </c>
      <c r="AY815" s="227" t="s">
        <v>154</v>
      </c>
    </row>
    <row r="816" spans="1:65" s="14" customFormat="1" ht="11.25">
      <c r="B816" s="228"/>
      <c r="C816" s="229"/>
      <c r="D816" s="219" t="s">
        <v>164</v>
      </c>
      <c r="E816" s="230" t="s">
        <v>1</v>
      </c>
      <c r="F816" s="231" t="s">
        <v>87</v>
      </c>
      <c r="G816" s="229"/>
      <c r="H816" s="232">
        <v>1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AT816" s="238" t="s">
        <v>164</v>
      </c>
      <c r="AU816" s="238" t="s">
        <v>89</v>
      </c>
      <c r="AV816" s="14" t="s">
        <v>89</v>
      </c>
      <c r="AW816" s="14" t="s">
        <v>34</v>
      </c>
      <c r="AX816" s="14" t="s">
        <v>79</v>
      </c>
      <c r="AY816" s="238" t="s">
        <v>154</v>
      </c>
    </row>
    <row r="817" spans="1:65" s="15" customFormat="1" ht="11.25">
      <c r="B817" s="239"/>
      <c r="C817" s="240"/>
      <c r="D817" s="219" t="s">
        <v>164</v>
      </c>
      <c r="E817" s="241" t="s">
        <v>1</v>
      </c>
      <c r="F817" s="242" t="s">
        <v>172</v>
      </c>
      <c r="G817" s="240"/>
      <c r="H817" s="243">
        <v>3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AT817" s="249" t="s">
        <v>164</v>
      </c>
      <c r="AU817" s="249" t="s">
        <v>89</v>
      </c>
      <c r="AV817" s="15" t="s">
        <v>162</v>
      </c>
      <c r="AW817" s="15" t="s">
        <v>34</v>
      </c>
      <c r="AX817" s="15" t="s">
        <v>87</v>
      </c>
      <c r="AY817" s="249" t="s">
        <v>154</v>
      </c>
    </row>
    <row r="818" spans="1:65" s="2" customFormat="1" ht="16.5" customHeight="1">
      <c r="A818" s="35"/>
      <c r="B818" s="36"/>
      <c r="C818" s="250" t="s">
        <v>1026</v>
      </c>
      <c r="D818" s="250" t="s">
        <v>198</v>
      </c>
      <c r="E818" s="251" t="s">
        <v>1027</v>
      </c>
      <c r="F818" s="252" t="s">
        <v>1028</v>
      </c>
      <c r="G818" s="253" t="s">
        <v>441</v>
      </c>
      <c r="H818" s="254">
        <v>2</v>
      </c>
      <c r="I818" s="255"/>
      <c r="J818" s="256">
        <f>ROUND(I818*H818,2)</f>
        <v>0</v>
      </c>
      <c r="K818" s="252" t="s">
        <v>1</v>
      </c>
      <c r="L818" s="257"/>
      <c r="M818" s="258" t="s">
        <v>1</v>
      </c>
      <c r="N818" s="259" t="s">
        <v>44</v>
      </c>
      <c r="O818" s="72"/>
      <c r="P818" s="213">
        <f>O818*H818</f>
        <v>0</v>
      </c>
      <c r="Q818" s="213">
        <v>3.6000000000000002E-4</v>
      </c>
      <c r="R818" s="213">
        <f>Q818*H818</f>
        <v>7.2000000000000005E-4</v>
      </c>
      <c r="S818" s="213">
        <v>0</v>
      </c>
      <c r="T818" s="214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15" t="s">
        <v>449</v>
      </c>
      <c r="AT818" s="215" t="s">
        <v>198</v>
      </c>
      <c r="AU818" s="215" t="s">
        <v>89</v>
      </c>
      <c r="AY818" s="18" t="s">
        <v>154</v>
      </c>
      <c r="BE818" s="216">
        <f>IF(N818="základní",J818,0)</f>
        <v>0</v>
      </c>
      <c r="BF818" s="216">
        <f>IF(N818="snížená",J818,0)</f>
        <v>0</v>
      </c>
      <c r="BG818" s="216">
        <f>IF(N818="zákl. přenesená",J818,0)</f>
        <v>0</v>
      </c>
      <c r="BH818" s="216">
        <f>IF(N818="sníž. přenesená",J818,0)</f>
        <v>0</v>
      </c>
      <c r="BI818" s="216">
        <f>IF(N818="nulová",J818,0)</f>
        <v>0</v>
      </c>
      <c r="BJ818" s="18" t="s">
        <v>87</v>
      </c>
      <c r="BK818" s="216">
        <f>ROUND(I818*H818,2)</f>
        <v>0</v>
      </c>
      <c r="BL818" s="18" t="s">
        <v>299</v>
      </c>
      <c r="BM818" s="215" t="s">
        <v>1029</v>
      </c>
    </row>
    <row r="819" spans="1:65" s="2" customFormat="1" ht="16.5" customHeight="1">
      <c r="A819" s="35"/>
      <c r="B819" s="36"/>
      <c r="C819" s="250" t="s">
        <v>1030</v>
      </c>
      <c r="D819" s="250" t="s">
        <v>198</v>
      </c>
      <c r="E819" s="251" t="s">
        <v>1031</v>
      </c>
      <c r="F819" s="252" t="s">
        <v>1032</v>
      </c>
      <c r="G819" s="253" t="s">
        <v>441</v>
      </c>
      <c r="H819" s="254">
        <v>1</v>
      </c>
      <c r="I819" s="255"/>
      <c r="J819" s="256">
        <f>ROUND(I819*H819,2)</f>
        <v>0</v>
      </c>
      <c r="K819" s="252" t="s">
        <v>161</v>
      </c>
      <c r="L819" s="257"/>
      <c r="M819" s="258" t="s">
        <v>1</v>
      </c>
      <c r="N819" s="259" t="s">
        <v>44</v>
      </c>
      <c r="O819" s="72"/>
      <c r="P819" s="213">
        <f>O819*H819</f>
        <v>0</v>
      </c>
      <c r="Q819" s="213">
        <v>5.5000000000000003E-4</v>
      </c>
      <c r="R819" s="213">
        <f>Q819*H819</f>
        <v>5.5000000000000003E-4</v>
      </c>
      <c r="S819" s="213">
        <v>0</v>
      </c>
      <c r="T819" s="214">
        <f>S819*H819</f>
        <v>0</v>
      </c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R819" s="215" t="s">
        <v>449</v>
      </c>
      <c r="AT819" s="215" t="s">
        <v>198</v>
      </c>
      <c r="AU819" s="215" t="s">
        <v>89</v>
      </c>
      <c r="AY819" s="18" t="s">
        <v>154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8" t="s">
        <v>87</v>
      </c>
      <c r="BK819" s="216">
        <f>ROUND(I819*H819,2)</f>
        <v>0</v>
      </c>
      <c r="BL819" s="18" t="s">
        <v>299</v>
      </c>
      <c r="BM819" s="215" t="s">
        <v>1033</v>
      </c>
    </row>
    <row r="820" spans="1:65" s="2" customFormat="1" ht="24" customHeight="1">
      <c r="A820" s="35"/>
      <c r="B820" s="36"/>
      <c r="C820" s="250" t="s">
        <v>1034</v>
      </c>
      <c r="D820" s="250" t="s">
        <v>198</v>
      </c>
      <c r="E820" s="251" t="s">
        <v>1035</v>
      </c>
      <c r="F820" s="252" t="s">
        <v>1036</v>
      </c>
      <c r="G820" s="253" t="s">
        <v>441</v>
      </c>
      <c r="H820" s="254">
        <v>6</v>
      </c>
      <c r="I820" s="255"/>
      <c r="J820" s="256">
        <f>ROUND(I820*H820,2)</f>
        <v>0</v>
      </c>
      <c r="K820" s="252" t="s">
        <v>161</v>
      </c>
      <c r="L820" s="257"/>
      <c r="M820" s="258" t="s">
        <v>1</v>
      </c>
      <c r="N820" s="259" t="s">
        <v>44</v>
      </c>
      <c r="O820" s="72"/>
      <c r="P820" s="213">
        <f>O820*H820</f>
        <v>0</v>
      </c>
      <c r="Q820" s="213">
        <v>4.4999999999999997E-3</v>
      </c>
      <c r="R820" s="213">
        <f>Q820*H820</f>
        <v>2.6999999999999996E-2</v>
      </c>
      <c r="S820" s="213">
        <v>0</v>
      </c>
      <c r="T820" s="214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215" t="s">
        <v>449</v>
      </c>
      <c r="AT820" s="215" t="s">
        <v>198</v>
      </c>
      <c r="AU820" s="215" t="s">
        <v>89</v>
      </c>
      <c r="AY820" s="18" t="s">
        <v>154</v>
      </c>
      <c r="BE820" s="216">
        <f>IF(N820="základní",J820,0)</f>
        <v>0</v>
      </c>
      <c r="BF820" s="216">
        <f>IF(N820="snížená",J820,0)</f>
        <v>0</v>
      </c>
      <c r="BG820" s="216">
        <f>IF(N820="zákl. přenesená",J820,0)</f>
        <v>0</v>
      </c>
      <c r="BH820" s="216">
        <f>IF(N820="sníž. přenesená",J820,0)</f>
        <v>0</v>
      </c>
      <c r="BI820" s="216">
        <f>IF(N820="nulová",J820,0)</f>
        <v>0</v>
      </c>
      <c r="BJ820" s="18" t="s">
        <v>87</v>
      </c>
      <c r="BK820" s="216">
        <f>ROUND(I820*H820,2)</f>
        <v>0</v>
      </c>
      <c r="BL820" s="18" t="s">
        <v>299</v>
      </c>
      <c r="BM820" s="215" t="s">
        <v>1037</v>
      </c>
    </row>
    <row r="821" spans="1:65" s="2" customFormat="1" ht="36" customHeight="1">
      <c r="A821" s="35"/>
      <c r="B821" s="36"/>
      <c r="C821" s="204" t="s">
        <v>1038</v>
      </c>
      <c r="D821" s="204" t="s">
        <v>157</v>
      </c>
      <c r="E821" s="205" t="s">
        <v>1039</v>
      </c>
      <c r="F821" s="206" t="s">
        <v>1040</v>
      </c>
      <c r="G821" s="207" t="s">
        <v>186</v>
      </c>
      <c r="H821" s="208">
        <v>8.3780000000000001</v>
      </c>
      <c r="I821" s="209"/>
      <c r="J821" s="210">
        <f>ROUND(I821*H821,2)</f>
        <v>0</v>
      </c>
      <c r="K821" s="206" t="s">
        <v>161</v>
      </c>
      <c r="L821" s="40"/>
      <c r="M821" s="211" t="s">
        <v>1</v>
      </c>
      <c r="N821" s="212" t="s">
        <v>44</v>
      </c>
      <c r="O821" s="72"/>
      <c r="P821" s="213">
        <f>O821*H821</f>
        <v>0</v>
      </c>
      <c r="Q821" s="213">
        <v>0</v>
      </c>
      <c r="R821" s="213">
        <f>Q821*H821</f>
        <v>0</v>
      </c>
      <c r="S821" s="213">
        <v>0</v>
      </c>
      <c r="T821" s="214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15" t="s">
        <v>299</v>
      </c>
      <c r="AT821" s="215" t="s">
        <v>157</v>
      </c>
      <c r="AU821" s="215" t="s">
        <v>89</v>
      </c>
      <c r="AY821" s="18" t="s">
        <v>154</v>
      </c>
      <c r="BE821" s="216">
        <f>IF(N821="základní",J821,0)</f>
        <v>0</v>
      </c>
      <c r="BF821" s="216">
        <f>IF(N821="snížená",J821,0)</f>
        <v>0</v>
      </c>
      <c r="BG821" s="216">
        <f>IF(N821="zákl. přenesená",J821,0)</f>
        <v>0</v>
      </c>
      <c r="BH821" s="216">
        <f>IF(N821="sníž. přenesená",J821,0)</f>
        <v>0</v>
      </c>
      <c r="BI821" s="216">
        <f>IF(N821="nulová",J821,0)</f>
        <v>0</v>
      </c>
      <c r="BJ821" s="18" t="s">
        <v>87</v>
      </c>
      <c r="BK821" s="216">
        <f>ROUND(I821*H821,2)</f>
        <v>0</v>
      </c>
      <c r="BL821" s="18" t="s">
        <v>299</v>
      </c>
      <c r="BM821" s="215" t="s">
        <v>1041</v>
      </c>
    </row>
    <row r="822" spans="1:65" s="12" customFormat="1" ht="22.9" customHeight="1">
      <c r="B822" s="188"/>
      <c r="C822" s="189"/>
      <c r="D822" s="190" t="s">
        <v>78</v>
      </c>
      <c r="E822" s="202" t="s">
        <v>1042</v>
      </c>
      <c r="F822" s="202" t="s">
        <v>1043</v>
      </c>
      <c r="G822" s="189"/>
      <c r="H822" s="189"/>
      <c r="I822" s="192"/>
      <c r="J822" s="203">
        <f>BK822</f>
        <v>0</v>
      </c>
      <c r="K822" s="189"/>
      <c r="L822" s="194"/>
      <c r="M822" s="195"/>
      <c r="N822" s="196"/>
      <c r="O822" s="196"/>
      <c r="P822" s="197">
        <f>SUM(P823:P907)</f>
        <v>0</v>
      </c>
      <c r="Q822" s="196"/>
      <c r="R822" s="197">
        <f>SUM(R823:R907)</f>
        <v>0.43195</v>
      </c>
      <c r="S822" s="196"/>
      <c r="T822" s="198">
        <f>SUM(T823:T907)</f>
        <v>0</v>
      </c>
      <c r="AR822" s="199" t="s">
        <v>89</v>
      </c>
      <c r="AT822" s="200" t="s">
        <v>78</v>
      </c>
      <c r="AU822" s="200" t="s">
        <v>87</v>
      </c>
      <c r="AY822" s="199" t="s">
        <v>154</v>
      </c>
      <c r="BK822" s="201">
        <f>SUM(BK823:BK907)</f>
        <v>0</v>
      </c>
    </row>
    <row r="823" spans="1:65" s="2" customFormat="1" ht="36" customHeight="1">
      <c r="A823" s="35"/>
      <c r="B823" s="36"/>
      <c r="C823" s="204" t="s">
        <v>1044</v>
      </c>
      <c r="D823" s="204" t="s">
        <v>157</v>
      </c>
      <c r="E823" s="205" t="s">
        <v>1045</v>
      </c>
      <c r="F823" s="206" t="s">
        <v>1046</v>
      </c>
      <c r="G823" s="207" t="s">
        <v>441</v>
      </c>
      <c r="H823" s="208">
        <v>13</v>
      </c>
      <c r="I823" s="209"/>
      <c r="J823" s="210">
        <f>ROUND(I823*H823,2)</f>
        <v>0</v>
      </c>
      <c r="K823" s="206" t="s">
        <v>1047</v>
      </c>
      <c r="L823" s="40"/>
      <c r="M823" s="211" t="s">
        <v>1</v>
      </c>
      <c r="N823" s="212" t="s">
        <v>44</v>
      </c>
      <c r="O823" s="72"/>
      <c r="P823" s="213">
        <f>O823*H823</f>
        <v>0</v>
      </c>
      <c r="Q823" s="213">
        <v>0</v>
      </c>
      <c r="R823" s="213">
        <f>Q823*H823</f>
        <v>0</v>
      </c>
      <c r="S823" s="213">
        <v>0</v>
      </c>
      <c r="T823" s="214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15" t="s">
        <v>299</v>
      </c>
      <c r="AT823" s="215" t="s">
        <v>157</v>
      </c>
      <c r="AU823" s="215" t="s">
        <v>89</v>
      </c>
      <c r="AY823" s="18" t="s">
        <v>154</v>
      </c>
      <c r="BE823" s="216">
        <f>IF(N823="základní",J823,0)</f>
        <v>0</v>
      </c>
      <c r="BF823" s="216">
        <f>IF(N823="snížená",J823,0)</f>
        <v>0</v>
      </c>
      <c r="BG823" s="216">
        <f>IF(N823="zákl. přenesená",J823,0)</f>
        <v>0</v>
      </c>
      <c r="BH823" s="216">
        <f>IF(N823="sníž. přenesená",J823,0)</f>
        <v>0</v>
      </c>
      <c r="BI823" s="216">
        <f>IF(N823="nulová",J823,0)</f>
        <v>0</v>
      </c>
      <c r="BJ823" s="18" t="s">
        <v>87</v>
      </c>
      <c r="BK823" s="216">
        <f>ROUND(I823*H823,2)</f>
        <v>0</v>
      </c>
      <c r="BL823" s="18" t="s">
        <v>299</v>
      </c>
      <c r="BM823" s="215" t="s">
        <v>1048</v>
      </c>
    </row>
    <row r="824" spans="1:65" s="13" customFormat="1" ht="11.25">
      <c r="B824" s="217"/>
      <c r="C824" s="218"/>
      <c r="D824" s="219" t="s">
        <v>164</v>
      </c>
      <c r="E824" s="220" t="s">
        <v>1</v>
      </c>
      <c r="F824" s="221" t="s">
        <v>1049</v>
      </c>
      <c r="G824" s="218"/>
      <c r="H824" s="220" t="s">
        <v>1</v>
      </c>
      <c r="I824" s="222"/>
      <c r="J824" s="218"/>
      <c r="K824" s="218"/>
      <c r="L824" s="223"/>
      <c r="M824" s="224"/>
      <c r="N824" s="225"/>
      <c r="O824" s="225"/>
      <c r="P824" s="225"/>
      <c r="Q824" s="225"/>
      <c r="R824" s="225"/>
      <c r="S824" s="225"/>
      <c r="T824" s="226"/>
      <c r="AT824" s="227" t="s">
        <v>164</v>
      </c>
      <c r="AU824" s="227" t="s">
        <v>89</v>
      </c>
      <c r="AV824" s="13" t="s">
        <v>87</v>
      </c>
      <c r="AW824" s="13" t="s">
        <v>34</v>
      </c>
      <c r="AX824" s="13" t="s">
        <v>79</v>
      </c>
      <c r="AY824" s="227" t="s">
        <v>154</v>
      </c>
    </row>
    <row r="825" spans="1:65" s="14" customFormat="1" ht="11.25">
      <c r="B825" s="228"/>
      <c r="C825" s="229"/>
      <c r="D825" s="219" t="s">
        <v>164</v>
      </c>
      <c r="E825" s="230" t="s">
        <v>1</v>
      </c>
      <c r="F825" s="231" t="s">
        <v>205</v>
      </c>
      <c r="G825" s="229"/>
      <c r="H825" s="232">
        <v>7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AT825" s="238" t="s">
        <v>164</v>
      </c>
      <c r="AU825" s="238" t="s">
        <v>89</v>
      </c>
      <c r="AV825" s="14" t="s">
        <v>89</v>
      </c>
      <c r="AW825" s="14" t="s">
        <v>34</v>
      </c>
      <c r="AX825" s="14" t="s">
        <v>79</v>
      </c>
      <c r="AY825" s="238" t="s">
        <v>154</v>
      </c>
    </row>
    <row r="826" spans="1:65" s="13" customFormat="1" ht="11.25">
      <c r="B826" s="217"/>
      <c r="C826" s="218"/>
      <c r="D826" s="219" t="s">
        <v>164</v>
      </c>
      <c r="E826" s="220" t="s">
        <v>1</v>
      </c>
      <c r="F826" s="221" t="s">
        <v>1050</v>
      </c>
      <c r="G826" s="218"/>
      <c r="H826" s="220" t="s">
        <v>1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164</v>
      </c>
      <c r="AU826" s="227" t="s">
        <v>89</v>
      </c>
      <c r="AV826" s="13" t="s">
        <v>87</v>
      </c>
      <c r="AW826" s="13" t="s">
        <v>34</v>
      </c>
      <c r="AX826" s="13" t="s">
        <v>79</v>
      </c>
      <c r="AY826" s="227" t="s">
        <v>154</v>
      </c>
    </row>
    <row r="827" spans="1:65" s="14" customFormat="1" ht="11.25">
      <c r="B827" s="228"/>
      <c r="C827" s="229"/>
      <c r="D827" s="219" t="s">
        <v>164</v>
      </c>
      <c r="E827" s="230" t="s">
        <v>1</v>
      </c>
      <c r="F827" s="231" t="s">
        <v>197</v>
      </c>
      <c r="G827" s="229"/>
      <c r="H827" s="232">
        <v>6</v>
      </c>
      <c r="I827" s="233"/>
      <c r="J827" s="229"/>
      <c r="K827" s="229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164</v>
      </c>
      <c r="AU827" s="238" t="s">
        <v>89</v>
      </c>
      <c r="AV827" s="14" t="s">
        <v>89</v>
      </c>
      <c r="AW827" s="14" t="s">
        <v>34</v>
      </c>
      <c r="AX827" s="14" t="s">
        <v>79</v>
      </c>
      <c r="AY827" s="238" t="s">
        <v>154</v>
      </c>
    </row>
    <row r="828" spans="1:65" s="15" customFormat="1" ht="11.25">
      <c r="B828" s="239"/>
      <c r="C828" s="240"/>
      <c r="D828" s="219" t="s">
        <v>164</v>
      </c>
      <c r="E828" s="241" t="s">
        <v>1</v>
      </c>
      <c r="F828" s="242" t="s">
        <v>172</v>
      </c>
      <c r="G828" s="240"/>
      <c r="H828" s="243">
        <v>13</v>
      </c>
      <c r="I828" s="244"/>
      <c r="J828" s="240"/>
      <c r="K828" s="240"/>
      <c r="L828" s="245"/>
      <c r="M828" s="246"/>
      <c r="N828" s="247"/>
      <c r="O828" s="247"/>
      <c r="P828" s="247"/>
      <c r="Q828" s="247"/>
      <c r="R828" s="247"/>
      <c r="S828" s="247"/>
      <c r="T828" s="248"/>
      <c r="AT828" s="249" t="s">
        <v>164</v>
      </c>
      <c r="AU828" s="249" t="s">
        <v>89</v>
      </c>
      <c r="AV828" s="15" t="s">
        <v>162</v>
      </c>
      <c r="AW828" s="15" t="s">
        <v>34</v>
      </c>
      <c r="AX828" s="15" t="s">
        <v>87</v>
      </c>
      <c r="AY828" s="249" t="s">
        <v>154</v>
      </c>
    </row>
    <row r="829" spans="1:65" s="2" customFormat="1" ht="36" customHeight="1">
      <c r="A829" s="35"/>
      <c r="B829" s="36"/>
      <c r="C829" s="250" t="s">
        <v>1051</v>
      </c>
      <c r="D829" s="250" t="s">
        <v>198</v>
      </c>
      <c r="E829" s="251" t="s">
        <v>1052</v>
      </c>
      <c r="F829" s="252" t="s">
        <v>1053</v>
      </c>
      <c r="G829" s="253" t="s">
        <v>441</v>
      </c>
      <c r="H829" s="254">
        <v>6</v>
      </c>
      <c r="I829" s="255"/>
      <c r="J829" s="256">
        <f>ROUND(I829*H829,2)</f>
        <v>0</v>
      </c>
      <c r="K829" s="252" t="s">
        <v>1</v>
      </c>
      <c r="L829" s="257"/>
      <c r="M829" s="258" t="s">
        <v>1</v>
      </c>
      <c r="N829" s="259" t="s">
        <v>44</v>
      </c>
      <c r="O829" s="72"/>
      <c r="P829" s="213">
        <f>O829*H829</f>
        <v>0</v>
      </c>
      <c r="Q829" s="213">
        <v>1.6500000000000001E-2</v>
      </c>
      <c r="R829" s="213">
        <f>Q829*H829</f>
        <v>9.9000000000000005E-2</v>
      </c>
      <c r="S829" s="213">
        <v>0</v>
      </c>
      <c r="T829" s="214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15" t="s">
        <v>449</v>
      </c>
      <c r="AT829" s="215" t="s">
        <v>198</v>
      </c>
      <c r="AU829" s="215" t="s">
        <v>89</v>
      </c>
      <c r="AY829" s="18" t="s">
        <v>154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8" t="s">
        <v>87</v>
      </c>
      <c r="BK829" s="216">
        <f>ROUND(I829*H829,2)</f>
        <v>0</v>
      </c>
      <c r="BL829" s="18" t="s">
        <v>299</v>
      </c>
      <c r="BM829" s="215" t="s">
        <v>1054</v>
      </c>
    </row>
    <row r="830" spans="1:65" s="13" customFormat="1" ht="11.25">
      <c r="B830" s="217"/>
      <c r="C830" s="218"/>
      <c r="D830" s="219" t="s">
        <v>164</v>
      </c>
      <c r="E830" s="220" t="s">
        <v>1</v>
      </c>
      <c r="F830" s="221" t="s">
        <v>1055</v>
      </c>
      <c r="G830" s="218"/>
      <c r="H830" s="220" t="s">
        <v>1</v>
      </c>
      <c r="I830" s="222"/>
      <c r="J830" s="218"/>
      <c r="K830" s="218"/>
      <c r="L830" s="223"/>
      <c r="M830" s="224"/>
      <c r="N830" s="225"/>
      <c r="O830" s="225"/>
      <c r="P830" s="225"/>
      <c r="Q830" s="225"/>
      <c r="R830" s="225"/>
      <c r="S830" s="225"/>
      <c r="T830" s="226"/>
      <c r="AT830" s="227" t="s">
        <v>164</v>
      </c>
      <c r="AU830" s="227" t="s">
        <v>89</v>
      </c>
      <c r="AV830" s="13" t="s">
        <v>87</v>
      </c>
      <c r="AW830" s="13" t="s">
        <v>34</v>
      </c>
      <c r="AX830" s="13" t="s">
        <v>79</v>
      </c>
      <c r="AY830" s="227" t="s">
        <v>154</v>
      </c>
    </row>
    <row r="831" spans="1:65" s="13" customFormat="1" ht="11.25">
      <c r="B831" s="217"/>
      <c r="C831" s="218"/>
      <c r="D831" s="219" t="s">
        <v>164</v>
      </c>
      <c r="E831" s="220" t="s">
        <v>1</v>
      </c>
      <c r="F831" s="221" t="s">
        <v>1056</v>
      </c>
      <c r="G831" s="218"/>
      <c r="H831" s="220" t="s">
        <v>1</v>
      </c>
      <c r="I831" s="222"/>
      <c r="J831" s="218"/>
      <c r="K831" s="218"/>
      <c r="L831" s="223"/>
      <c r="M831" s="224"/>
      <c r="N831" s="225"/>
      <c r="O831" s="225"/>
      <c r="P831" s="225"/>
      <c r="Q831" s="225"/>
      <c r="R831" s="225"/>
      <c r="S831" s="225"/>
      <c r="T831" s="226"/>
      <c r="AT831" s="227" t="s">
        <v>164</v>
      </c>
      <c r="AU831" s="227" t="s">
        <v>89</v>
      </c>
      <c r="AV831" s="13" t="s">
        <v>87</v>
      </c>
      <c r="AW831" s="13" t="s">
        <v>34</v>
      </c>
      <c r="AX831" s="13" t="s">
        <v>79</v>
      </c>
      <c r="AY831" s="227" t="s">
        <v>154</v>
      </c>
    </row>
    <row r="832" spans="1:65" s="13" customFormat="1" ht="11.25">
      <c r="B832" s="217"/>
      <c r="C832" s="218"/>
      <c r="D832" s="219" t="s">
        <v>164</v>
      </c>
      <c r="E832" s="220" t="s">
        <v>1</v>
      </c>
      <c r="F832" s="221" t="s">
        <v>1057</v>
      </c>
      <c r="G832" s="218"/>
      <c r="H832" s="220" t="s">
        <v>1</v>
      </c>
      <c r="I832" s="222"/>
      <c r="J832" s="218"/>
      <c r="K832" s="218"/>
      <c r="L832" s="223"/>
      <c r="M832" s="224"/>
      <c r="N832" s="225"/>
      <c r="O832" s="225"/>
      <c r="P832" s="225"/>
      <c r="Q832" s="225"/>
      <c r="R832" s="225"/>
      <c r="S832" s="225"/>
      <c r="T832" s="226"/>
      <c r="AT832" s="227" t="s">
        <v>164</v>
      </c>
      <c r="AU832" s="227" t="s">
        <v>89</v>
      </c>
      <c r="AV832" s="13" t="s">
        <v>87</v>
      </c>
      <c r="AW832" s="13" t="s">
        <v>34</v>
      </c>
      <c r="AX832" s="13" t="s">
        <v>79</v>
      </c>
      <c r="AY832" s="227" t="s">
        <v>154</v>
      </c>
    </row>
    <row r="833" spans="1:65" s="14" customFormat="1" ht="11.25">
      <c r="B833" s="228"/>
      <c r="C833" s="229"/>
      <c r="D833" s="219" t="s">
        <v>164</v>
      </c>
      <c r="E833" s="230" t="s">
        <v>1</v>
      </c>
      <c r="F833" s="231" t="s">
        <v>89</v>
      </c>
      <c r="G833" s="229"/>
      <c r="H833" s="232">
        <v>2</v>
      </c>
      <c r="I833" s="233"/>
      <c r="J833" s="229"/>
      <c r="K833" s="229"/>
      <c r="L833" s="234"/>
      <c r="M833" s="235"/>
      <c r="N833" s="236"/>
      <c r="O833" s="236"/>
      <c r="P833" s="236"/>
      <c r="Q833" s="236"/>
      <c r="R833" s="236"/>
      <c r="S833" s="236"/>
      <c r="T833" s="237"/>
      <c r="AT833" s="238" t="s">
        <v>164</v>
      </c>
      <c r="AU833" s="238" t="s">
        <v>89</v>
      </c>
      <c r="AV833" s="14" t="s">
        <v>89</v>
      </c>
      <c r="AW833" s="14" t="s">
        <v>34</v>
      </c>
      <c r="AX833" s="14" t="s">
        <v>79</v>
      </c>
      <c r="AY833" s="238" t="s">
        <v>154</v>
      </c>
    </row>
    <row r="834" spans="1:65" s="13" customFormat="1" ht="11.25">
      <c r="B834" s="217"/>
      <c r="C834" s="218"/>
      <c r="D834" s="219" t="s">
        <v>164</v>
      </c>
      <c r="E834" s="220" t="s">
        <v>1</v>
      </c>
      <c r="F834" s="221" t="s">
        <v>1058</v>
      </c>
      <c r="G834" s="218"/>
      <c r="H834" s="220" t="s">
        <v>1</v>
      </c>
      <c r="I834" s="222"/>
      <c r="J834" s="218"/>
      <c r="K834" s="218"/>
      <c r="L834" s="223"/>
      <c r="M834" s="224"/>
      <c r="N834" s="225"/>
      <c r="O834" s="225"/>
      <c r="P834" s="225"/>
      <c r="Q834" s="225"/>
      <c r="R834" s="225"/>
      <c r="S834" s="225"/>
      <c r="T834" s="226"/>
      <c r="AT834" s="227" t="s">
        <v>164</v>
      </c>
      <c r="AU834" s="227" t="s">
        <v>89</v>
      </c>
      <c r="AV834" s="13" t="s">
        <v>87</v>
      </c>
      <c r="AW834" s="13" t="s">
        <v>34</v>
      </c>
      <c r="AX834" s="13" t="s">
        <v>79</v>
      </c>
      <c r="AY834" s="227" t="s">
        <v>154</v>
      </c>
    </row>
    <row r="835" spans="1:65" s="14" customFormat="1" ht="11.25">
      <c r="B835" s="228"/>
      <c r="C835" s="229"/>
      <c r="D835" s="219" t="s">
        <v>164</v>
      </c>
      <c r="E835" s="230" t="s">
        <v>1</v>
      </c>
      <c r="F835" s="231" t="s">
        <v>162</v>
      </c>
      <c r="G835" s="229"/>
      <c r="H835" s="232">
        <v>4</v>
      </c>
      <c r="I835" s="233"/>
      <c r="J835" s="229"/>
      <c r="K835" s="229"/>
      <c r="L835" s="234"/>
      <c r="M835" s="235"/>
      <c r="N835" s="236"/>
      <c r="O835" s="236"/>
      <c r="P835" s="236"/>
      <c r="Q835" s="236"/>
      <c r="R835" s="236"/>
      <c r="S835" s="236"/>
      <c r="T835" s="237"/>
      <c r="AT835" s="238" t="s">
        <v>164</v>
      </c>
      <c r="AU835" s="238" t="s">
        <v>89</v>
      </c>
      <c r="AV835" s="14" t="s">
        <v>89</v>
      </c>
      <c r="AW835" s="14" t="s">
        <v>34</v>
      </c>
      <c r="AX835" s="14" t="s">
        <v>79</v>
      </c>
      <c r="AY835" s="238" t="s">
        <v>154</v>
      </c>
    </row>
    <row r="836" spans="1:65" s="15" customFormat="1" ht="11.25">
      <c r="B836" s="239"/>
      <c r="C836" s="240"/>
      <c r="D836" s="219" t="s">
        <v>164</v>
      </c>
      <c r="E836" s="241" t="s">
        <v>1</v>
      </c>
      <c r="F836" s="242" t="s">
        <v>172</v>
      </c>
      <c r="G836" s="240"/>
      <c r="H836" s="243">
        <v>6</v>
      </c>
      <c r="I836" s="244"/>
      <c r="J836" s="240"/>
      <c r="K836" s="240"/>
      <c r="L836" s="245"/>
      <c r="M836" s="246"/>
      <c r="N836" s="247"/>
      <c r="O836" s="247"/>
      <c r="P836" s="247"/>
      <c r="Q836" s="247"/>
      <c r="R836" s="247"/>
      <c r="S836" s="247"/>
      <c r="T836" s="248"/>
      <c r="AT836" s="249" t="s">
        <v>164</v>
      </c>
      <c r="AU836" s="249" t="s">
        <v>89</v>
      </c>
      <c r="AV836" s="15" t="s">
        <v>162</v>
      </c>
      <c r="AW836" s="15" t="s">
        <v>34</v>
      </c>
      <c r="AX836" s="15" t="s">
        <v>87</v>
      </c>
      <c r="AY836" s="249" t="s">
        <v>154</v>
      </c>
    </row>
    <row r="837" spans="1:65" s="13" customFormat="1" ht="11.25">
      <c r="B837" s="217"/>
      <c r="C837" s="218"/>
      <c r="D837" s="219" t="s">
        <v>164</v>
      </c>
      <c r="E837" s="220" t="s">
        <v>1</v>
      </c>
      <c r="F837" s="221" t="s">
        <v>1059</v>
      </c>
      <c r="G837" s="218"/>
      <c r="H837" s="220" t="s">
        <v>1</v>
      </c>
      <c r="I837" s="222"/>
      <c r="J837" s="218"/>
      <c r="K837" s="218"/>
      <c r="L837" s="223"/>
      <c r="M837" s="224"/>
      <c r="N837" s="225"/>
      <c r="O837" s="225"/>
      <c r="P837" s="225"/>
      <c r="Q837" s="225"/>
      <c r="R837" s="225"/>
      <c r="S837" s="225"/>
      <c r="T837" s="226"/>
      <c r="AT837" s="227" t="s">
        <v>164</v>
      </c>
      <c r="AU837" s="227" t="s">
        <v>89</v>
      </c>
      <c r="AV837" s="13" t="s">
        <v>87</v>
      </c>
      <c r="AW837" s="13" t="s">
        <v>34</v>
      </c>
      <c r="AX837" s="13" t="s">
        <v>79</v>
      </c>
      <c r="AY837" s="227" t="s">
        <v>154</v>
      </c>
    </row>
    <row r="838" spans="1:65" s="13" customFormat="1" ht="22.5">
      <c r="B838" s="217"/>
      <c r="C838" s="218"/>
      <c r="D838" s="219" t="s">
        <v>164</v>
      </c>
      <c r="E838" s="220" t="s">
        <v>1</v>
      </c>
      <c r="F838" s="221" t="s">
        <v>1060</v>
      </c>
      <c r="G838" s="218"/>
      <c r="H838" s="220" t="s">
        <v>1</v>
      </c>
      <c r="I838" s="222"/>
      <c r="J838" s="218"/>
      <c r="K838" s="218"/>
      <c r="L838" s="223"/>
      <c r="M838" s="224"/>
      <c r="N838" s="225"/>
      <c r="O838" s="225"/>
      <c r="P838" s="225"/>
      <c r="Q838" s="225"/>
      <c r="R838" s="225"/>
      <c r="S838" s="225"/>
      <c r="T838" s="226"/>
      <c r="AT838" s="227" t="s">
        <v>164</v>
      </c>
      <c r="AU838" s="227" t="s">
        <v>89</v>
      </c>
      <c r="AV838" s="13" t="s">
        <v>87</v>
      </c>
      <c r="AW838" s="13" t="s">
        <v>34</v>
      </c>
      <c r="AX838" s="13" t="s">
        <v>79</v>
      </c>
      <c r="AY838" s="227" t="s">
        <v>154</v>
      </c>
    </row>
    <row r="839" spans="1:65" s="2" customFormat="1" ht="24" customHeight="1">
      <c r="A839" s="35"/>
      <c r="B839" s="36"/>
      <c r="C839" s="250" t="s">
        <v>1061</v>
      </c>
      <c r="D839" s="250" t="s">
        <v>198</v>
      </c>
      <c r="E839" s="251" t="s">
        <v>1062</v>
      </c>
      <c r="F839" s="252" t="s">
        <v>1063</v>
      </c>
      <c r="G839" s="253" t="s">
        <v>441</v>
      </c>
      <c r="H839" s="254">
        <v>7</v>
      </c>
      <c r="I839" s="255"/>
      <c r="J839" s="256">
        <f>ROUND(I839*H839,2)</f>
        <v>0</v>
      </c>
      <c r="K839" s="252" t="s">
        <v>1</v>
      </c>
      <c r="L839" s="257"/>
      <c r="M839" s="258" t="s">
        <v>1</v>
      </c>
      <c r="N839" s="259" t="s">
        <v>44</v>
      </c>
      <c r="O839" s="72"/>
      <c r="P839" s="213">
        <f>O839*H839</f>
        <v>0</v>
      </c>
      <c r="Q839" s="213">
        <v>1.7500000000000002E-2</v>
      </c>
      <c r="R839" s="213">
        <f>Q839*H839</f>
        <v>0.12250000000000001</v>
      </c>
      <c r="S839" s="213">
        <v>0</v>
      </c>
      <c r="T839" s="214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215" t="s">
        <v>449</v>
      </c>
      <c r="AT839" s="215" t="s">
        <v>198</v>
      </c>
      <c r="AU839" s="215" t="s">
        <v>89</v>
      </c>
      <c r="AY839" s="18" t="s">
        <v>154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8" t="s">
        <v>87</v>
      </c>
      <c r="BK839" s="216">
        <f>ROUND(I839*H839,2)</f>
        <v>0</v>
      </c>
      <c r="BL839" s="18" t="s">
        <v>299</v>
      </c>
      <c r="BM839" s="215" t="s">
        <v>1064</v>
      </c>
    </row>
    <row r="840" spans="1:65" s="13" customFormat="1" ht="11.25">
      <c r="B840" s="217"/>
      <c r="C840" s="218"/>
      <c r="D840" s="219" t="s">
        <v>164</v>
      </c>
      <c r="E840" s="220" t="s">
        <v>1</v>
      </c>
      <c r="F840" s="221" t="s">
        <v>1055</v>
      </c>
      <c r="G840" s="218"/>
      <c r="H840" s="220" t="s">
        <v>1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AT840" s="227" t="s">
        <v>164</v>
      </c>
      <c r="AU840" s="227" t="s">
        <v>89</v>
      </c>
      <c r="AV840" s="13" t="s">
        <v>87</v>
      </c>
      <c r="AW840" s="13" t="s">
        <v>34</v>
      </c>
      <c r="AX840" s="13" t="s">
        <v>79</v>
      </c>
      <c r="AY840" s="227" t="s">
        <v>154</v>
      </c>
    </row>
    <row r="841" spans="1:65" s="13" customFormat="1" ht="11.25">
      <c r="B841" s="217"/>
      <c r="C841" s="218"/>
      <c r="D841" s="219" t="s">
        <v>164</v>
      </c>
      <c r="E841" s="220" t="s">
        <v>1</v>
      </c>
      <c r="F841" s="221" t="s">
        <v>1049</v>
      </c>
      <c r="G841" s="218"/>
      <c r="H841" s="220" t="s">
        <v>1</v>
      </c>
      <c r="I841" s="222"/>
      <c r="J841" s="218"/>
      <c r="K841" s="218"/>
      <c r="L841" s="223"/>
      <c r="M841" s="224"/>
      <c r="N841" s="225"/>
      <c r="O841" s="225"/>
      <c r="P841" s="225"/>
      <c r="Q841" s="225"/>
      <c r="R841" s="225"/>
      <c r="S841" s="225"/>
      <c r="T841" s="226"/>
      <c r="AT841" s="227" t="s">
        <v>164</v>
      </c>
      <c r="AU841" s="227" t="s">
        <v>89</v>
      </c>
      <c r="AV841" s="13" t="s">
        <v>87</v>
      </c>
      <c r="AW841" s="13" t="s">
        <v>34</v>
      </c>
      <c r="AX841" s="13" t="s">
        <v>79</v>
      </c>
      <c r="AY841" s="227" t="s">
        <v>154</v>
      </c>
    </row>
    <row r="842" spans="1:65" s="13" customFormat="1" ht="11.25">
      <c r="B842" s="217"/>
      <c r="C842" s="218"/>
      <c r="D842" s="219" t="s">
        <v>164</v>
      </c>
      <c r="E842" s="220" t="s">
        <v>1</v>
      </c>
      <c r="F842" s="221" t="s">
        <v>1057</v>
      </c>
      <c r="G842" s="218"/>
      <c r="H842" s="220" t="s">
        <v>1</v>
      </c>
      <c r="I842" s="222"/>
      <c r="J842" s="218"/>
      <c r="K842" s="218"/>
      <c r="L842" s="223"/>
      <c r="M842" s="224"/>
      <c r="N842" s="225"/>
      <c r="O842" s="225"/>
      <c r="P842" s="225"/>
      <c r="Q842" s="225"/>
      <c r="R842" s="225"/>
      <c r="S842" s="225"/>
      <c r="T842" s="226"/>
      <c r="AT842" s="227" t="s">
        <v>164</v>
      </c>
      <c r="AU842" s="227" t="s">
        <v>89</v>
      </c>
      <c r="AV842" s="13" t="s">
        <v>87</v>
      </c>
      <c r="AW842" s="13" t="s">
        <v>34</v>
      </c>
      <c r="AX842" s="13" t="s">
        <v>79</v>
      </c>
      <c r="AY842" s="227" t="s">
        <v>154</v>
      </c>
    </row>
    <row r="843" spans="1:65" s="14" customFormat="1" ht="11.25">
      <c r="B843" s="228"/>
      <c r="C843" s="229"/>
      <c r="D843" s="219" t="s">
        <v>164</v>
      </c>
      <c r="E843" s="230" t="s">
        <v>1</v>
      </c>
      <c r="F843" s="231" t="s">
        <v>89</v>
      </c>
      <c r="G843" s="229"/>
      <c r="H843" s="232">
        <v>2</v>
      </c>
      <c r="I843" s="233"/>
      <c r="J843" s="229"/>
      <c r="K843" s="229"/>
      <c r="L843" s="234"/>
      <c r="M843" s="235"/>
      <c r="N843" s="236"/>
      <c r="O843" s="236"/>
      <c r="P843" s="236"/>
      <c r="Q843" s="236"/>
      <c r="R843" s="236"/>
      <c r="S843" s="236"/>
      <c r="T843" s="237"/>
      <c r="AT843" s="238" t="s">
        <v>164</v>
      </c>
      <c r="AU843" s="238" t="s">
        <v>89</v>
      </c>
      <c r="AV843" s="14" t="s">
        <v>89</v>
      </c>
      <c r="AW843" s="14" t="s">
        <v>34</v>
      </c>
      <c r="AX843" s="14" t="s">
        <v>79</v>
      </c>
      <c r="AY843" s="238" t="s">
        <v>154</v>
      </c>
    </row>
    <row r="844" spans="1:65" s="13" customFormat="1" ht="11.25">
      <c r="B844" s="217"/>
      <c r="C844" s="218"/>
      <c r="D844" s="219" t="s">
        <v>164</v>
      </c>
      <c r="E844" s="220" t="s">
        <v>1</v>
      </c>
      <c r="F844" s="221" t="s">
        <v>1058</v>
      </c>
      <c r="G844" s="218"/>
      <c r="H844" s="220" t="s">
        <v>1</v>
      </c>
      <c r="I844" s="222"/>
      <c r="J844" s="218"/>
      <c r="K844" s="218"/>
      <c r="L844" s="223"/>
      <c r="M844" s="224"/>
      <c r="N844" s="225"/>
      <c r="O844" s="225"/>
      <c r="P844" s="225"/>
      <c r="Q844" s="225"/>
      <c r="R844" s="225"/>
      <c r="S844" s="225"/>
      <c r="T844" s="226"/>
      <c r="AT844" s="227" t="s">
        <v>164</v>
      </c>
      <c r="AU844" s="227" t="s">
        <v>89</v>
      </c>
      <c r="AV844" s="13" t="s">
        <v>87</v>
      </c>
      <c r="AW844" s="13" t="s">
        <v>34</v>
      </c>
      <c r="AX844" s="13" t="s">
        <v>79</v>
      </c>
      <c r="AY844" s="227" t="s">
        <v>154</v>
      </c>
    </row>
    <row r="845" spans="1:65" s="14" customFormat="1" ht="11.25">
      <c r="B845" s="228"/>
      <c r="C845" s="229"/>
      <c r="D845" s="219" t="s">
        <v>164</v>
      </c>
      <c r="E845" s="230" t="s">
        <v>1</v>
      </c>
      <c r="F845" s="231" t="s">
        <v>191</v>
      </c>
      <c r="G845" s="229"/>
      <c r="H845" s="232">
        <v>5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AT845" s="238" t="s">
        <v>164</v>
      </c>
      <c r="AU845" s="238" t="s">
        <v>89</v>
      </c>
      <c r="AV845" s="14" t="s">
        <v>89</v>
      </c>
      <c r="AW845" s="14" t="s">
        <v>34</v>
      </c>
      <c r="AX845" s="14" t="s">
        <v>79</v>
      </c>
      <c r="AY845" s="238" t="s">
        <v>154</v>
      </c>
    </row>
    <row r="846" spans="1:65" s="15" customFormat="1" ht="11.25">
      <c r="B846" s="239"/>
      <c r="C846" s="240"/>
      <c r="D846" s="219" t="s">
        <v>164</v>
      </c>
      <c r="E846" s="241" t="s">
        <v>1</v>
      </c>
      <c r="F846" s="242" t="s">
        <v>172</v>
      </c>
      <c r="G846" s="240"/>
      <c r="H846" s="243">
        <v>7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AT846" s="249" t="s">
        <v>164</v>
      </c>
      <c r="AU846" s="249" t="s">
        <v>89</v>
      </c>
      <c r="AV846" s="15" t="s">
        <v>162</v>
      </c>
      <c r="AW846" s="15" t="s">
        <v>34</v>
      </c>
      <c r="AX846" s="15" t="s">
        <v>87</v>
      </c>
      <c r="AY846" s="249" t="s">
        <v>154</v>
      </c>
    </row>
    <row r="847" spans="1:65" s="13" customFormat="1" ht="11.25">
      <c r="B847" s="217"/>
      <c r="C847" s="218"/>
      <c r="D847" s="219" t="s">
        <v>164</v>
      </c>
      <c r="E847" s="220" t="s">
        <v>1</v>
      </c>
      <c r="F847" s="221" t="s">
        <v>1059</v>
      </c>
      <c r="G847" s="218"/>
      <c r="H847" s="220" t="s">
        <v>1</v>
      </c>
      <c r="I847" s="222"/>
      <c r="J847" s="218"/>
      <c r="K847" s="218"/>
      <c r="L847" s="223"/>
      <c r="M847" s="224"/>
      <c r="N847" s="225"/>
      <c r="O847" s="225"/>
      <c r="P847" s="225"/>
      <c r="Q847" s="225"/>
      <c r="R847" s="225"/>
      <c r="S847" s="225"/>
      <c r="T847" s="226"/>
      <c r="AT847" s="227" t="s">
        <v>164</v>
      </c>
      <c r="AU847" s="227" t="s">
        <v>89</v>
      </c>
      <c r="AV847" s="13" t="s">
        <v>87</v>
      </c>
      <c r="AW847" s="13" t="s">
        <v>34</v>
      </c>
      <c r="AX847" s="13" t="s">
        <v>79</v>
      </c>
      <c r="AY847" s="227" t="s">
        <v>154</v>
      </c>
    </row>
    <row r="848" spans="1:65" s="13" customFormat="1" ht="22.5">
      <c r="B848" s="217"/>
      <c r="C848" s="218"/>
      <c r="D848" s="219" t="s">
        <v>164</v>
      </c>
      <c r="E848" s="220" t="s">
        <v>1</v>
      </c>
      <c r="F848" s="221" t="s">
        <v>1060</v>
      </c>
      <c r="G848" s="218"/>
      <c r="H848" s="220" t="s">
        <v>1</v>
      </c>
      <c r="I848" s="222"/>
      <c r="J848" s="218"/>
      <c r="K848" s="218"/>
      <c r="L848" s="223"/>
      <c r="M848" s="224"/>
      <c r="N848" s="225"/>
      <c r="O848" s="225"/>
      <c r="P848" s="225"/>
      <c r="Q848" s="225"/>
      <c r="R848" s="225"/>
      <c r="S848" s="225"/>
      <c r="T848" s="226"/>
      <c r="AT848" s="227" t="s">
        <v>164</v>
      </c>
      <c r="AU848" s="227" t="s">
        <v>89</v>
      </c>
      <c r="AV848" s="13" t="s">
        <v>87</v>
      </c>
      <c r="AW848" s="13" t="s">
        <v>34</v>
      </c>
      <c r="AX848" s="13" t="s">
        <v>79</v>
      </c>
      <c r="AY848" s="227" t="s">
        <v>154</v>
      </c>
    </row>
    <row r="849" spans="1:65" s="2" customFormat="1" ht="36" customHeight="1">
      <c r="A849" s="35"/>
      <c r="B849" s="36"/>
      <c r="C849" s="204" t="s">
        <v>1065</v>
      </c>
      <c r="D849" s="204" t="s">
        <v>157</v>
      </c>
      <c r="E849" s="205" t="s">
        <v>1066</v>
      </c>
      <c r="F849" s="206" t="s">
        <v>1067</v>
      </c>
      <c r="G849" s="207" t="s">
        <v>441</v>
      </c>
      <c r="H849" s="208">
        <v>7</v>
      </c>
      <c r="I849" s="209"/>
      <c r="J849" s="210">
        <f>ROUND(I849*H849,2)</f>
        <v>0</v>
      </c>
      <c r="K849" s="206" t="s">
        <v>161</v>
      </c>
      <c r="L849" s="40"/>
      <c r="M849" s="211" t="s">
        <v>1</v>
      </c>
      <c r="N849" s="212" t="s">
        <v>44</v>
      </c>
      <c r="O849" s="72"/>
      <c r="P849" s="213">
        <f>O849*H849</f>
        <v>0</v>
      </c>
      <c r="Q849" s="213">
        <v>0</v>
      </c>
      <c r="R849" s="213">
        <f>Q849*H849</f>
        <v>0</v>
      </c>
      <c r="S849" s="213">
        <v>0</v>
      </c>
      <c r="T849" s="214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215" t="s">
        <v>299</v>
      </c>
      <c r="AT849" s="215" t="s">
        <v>157</v>
      </c>
      <c r="AU849" s="215" t="s">
        <v>89</v>
      </c>
      <c r="AY849" s="18" t="s">
        <v>154</v>
      </c>
      <c r="BE849" s="216">
        <f>IF(N849="základní",J849,0)</f>
        <v>0</v>
      </c>
      <c r="BF849" s="216">
        <f>IF(N849="snížená",J849,0)</f>
        <v>0</v>
      </c>
      <c r="BG849" s="216">
        <f>IF(N849="zákl. přenesená",J849,0)</f>
        <v>0</v>
      </c>
      <c r="BH849" s="216">
        <f>IF(N849="sníž. přenesená",J849,0)</f>
        <v>0</v>
      </c>
      <c r="BI849" s="216">
        <f>IF(N849="nulová",J849,0)</f>
        <v>0</v>
      </c>
      <c r="BJ849" s="18" t="s">
        <v>87</v>
      </c>
      <c r="BK849" s="216">
        <f>ROUND(I849*H849,2)</f>
        <v>0</v>
      </c>
      <c r="BL849" s="18" t="s">
        <v>299</v>
      </c>
      <c r="BM849" s="215" t="s">
        <v>1068</v>
      </c>
    </row>
    <row r="850" spans="1:65" s="13" customFormat="1" ht="11.25">
      <c r="B850" s="217"/>
      <c r="C850" s="218"/>
      <c r="D850" s="219" t="s">
        <v>164</v>
      </c>
      <c r="E850" s="220" t="s">
        <v>1</v>
      </c>
      <c r="F850" s="221" t="s">
        <v>1069</v>
      </c>
      <c r="G850" s="218"/>
      <c r="H850" s="220" t="s">
        <v>1</v>
      </c>
      <c r="I850" s="222"/>
      <c r="J850" s="218"/>
      <c r="K850" s="218"/>
      <c r="L850" s="223"/>
      <c r="M850" s="224"/>
      <c r="N850" s="225"/>
      <c r="O850" s="225"/>
      <c r="P850" s="225"/>
      <c r="Q850" s="225"/>
      <c r="R850" s="225"/>
      <c r="S850" s="225"/>
      <c r="T850" s="226"/>
      <c r="AT850" s="227" t="s">
        <v>164</v>
      </c>
      <c r="AU850" s="227" t="s">
        <v>89</v>
      </c>
      <c r="AV850" s="13" t="s">
        <v>87</v>
      </c>
      <c r="AW850" s="13" t="s">
        <v>34</v>
      </c>
      <c r="AX850" s="13" t="s">
        <v>79</v>
      </c>
      <c r="AY850" s="227" t="s">
        <v>154</v>
      </c>
    </row>
    <row r="851" spans="1:65" s="14" customFormat="1" ht="11.25">
      <c r="B851" s="228"/>
      <c r="C851" s="229"/>
      <c r="D851" s="219" t="s">
        <v>164</v>
      </c>
      <c r="E851" s="230" t="s">
        <v>1</v>
      </c>
      <c r="F851" s="231" t="s">
        <v>205</v>
      </c>
      <c r="G851" s="229"/>
      <c r="H851" s="232">
        <v>7</v>
      </c>
      <c r="I851" s="233"/>
      <c r="J851" s="229"/>
      <c r="K851" s="229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164</v>
      </c>
      <c r="AU851" s="238" t="s">
        <v>89</v>
      </c>
      <c r="AV851" s="14" t="s">
        <v>89</v>
      </c>
      <c r="AW851" s="14" t="s">
        <v>34</v>
      </c>
      <c r="AX851" s="14" t="s">
        <v>87</v>
      </c>
      <c r="AY851" s="238" t="s">
        <v>154</v>
      </c>
    </row>
    <row r="852" spans="1:65" s="2" customFormat="1" ht="24" customHeight="1">
      <c r="A852" s="35"/>
      <c r="B852" s="36"/>
      <c r="C852" s="250" t="s">
        <v>1070</v>
      </c>
      <c r="D852" s="250" t="s">
        <v>198</v>
      </c>
      <c r="E852" s="251" t="s">
        <v>1071</v>
      </c>
      <c r="F852" s="252" t="s">
        <v>1072</v>
      </c>
      <c r="G852" s="253" t="s">
        <v>441</v>
      </c>
      <c r="H852" s="254">
        <v>7</v>
      </c>
      <c r="I852" s="255"/>
      <c r="J852" s="256">
        <f>ROUND(I852*H852,2)</f>
        <v>0</v>
      </c>
      <c r="K852" s="252" t="s">
        <v>1</v>
      </c>
      <c r="L852" s="257"/>
      <c r="M852" s="258" t="s">
        <v>1</v>
      </c>
      <c r="N852" s="259" t="s">
        <v>44</v>
      </c>
      <c r="O852" s="72"/>
      <c r="P852" s="213">
        <f>O852*H852</f>
        <v>0</v>
      </c>
      <c r="Q852" s="213">
        <v>1.9E-2</v>
      </c>
      <c r="R852" s="213">
        <f>Q852*H852</f>
        <v>0.13300000000000001</v>
      </c>
      <c r="S852" s="213">
        <v>0</v>
      </c>
      <c r="T852" s="214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15" t="s">
        <v>449</v>
      </c>
      <c r="AT852" s="215" t="s">
        <v>198</v>
      </c>
      <c r="AU852" s="215" t="s">
        <v>89</v>
      </c>
      <c r="AY852" s="18" t="s">
        <v>154</v>
      </c>
      <c r="BE852" s="216">
        <f>IF(N852="základní",J852,0)</f>
        <v>0</v>
      </c>
      <c r="BF852" s="216">
        <f>IF(N852="snížená",J852,0)</f>
        <v>0</v>
      </c>
      <c r="BG852" s="216">
        <f>IF(N852="zákl. přenesená",J852,0)</f>
        <v>0</v>
      </c>
      <c r="BH852" s="216">
        <f>IF(N852="sníž. přenesená",J852,0)</f>
        <v>0</v>
      </c>
      <c r="BI852" s="216">
        <f>IF(N852="nulová",J852,0)</f>
        <v>0</v>
      </c>
      <c r="BJ852" s="18" t="s">
        <v>87</v>
      </c>
      <c r="BK852" s="216">
        <f>ROUND(I852*H852,2)</f>
        <v>0</v>
      </c>
      <c r="BL852" s="18" t="s">
        <v>299</v>
      </c>
      <c r="BM852" s="215" t="s">
        <v>1073</v>
      </c>
    </row>
    <row r="853" spans="1:65" s="13" customFormat="1" ht="11.25">
      <c r="B853" s="217"/>
      <c r="C853" s="218"/>
      <c r="D853" s="219" t="s">
        <v>164</v>
      </c>
      <c r="E853" s="220" t="s">
        <v>1</v>
      </c>
      <c r="F853" s="221" t="s">
        <v>1074</v>
      </c>
      <c r="G853" s="218"/>
      <c r="H853" s="220" t="s">
        <v>1</v>
      </c>
      <c r="I853" s="222"/>
      <c r="J853" s="218"/>
      <c r="K853" s="218"/>
      <c r="L853" s="223"/>
      <c r="M853" s="224"/>
      <c r="N853" s="225"/>
      <c r="O853" s="225"/>
      <c r="P853" s="225"/>
      <c r="Q853" s="225"/>
      <c r="R853" s="225"/>
      <c r="S853" s="225"/>
      <c r="T853" s="226"/>
      <c r="AT853" s="227" t="s">
        <v>164</v>
      </c>
      <c r="AU853" s="227" t="s">
        <v>89</v>
      </c>
      <c r="AV853" s="13" t="s">
        <v>87</v>
      </c>
      <c r="AW853" s="13" t="s">
        <v>34</v>
      </c>
      <c r="AX853" s="13" t="s">
        <v>79</v>
      </c>
      <c r="AY853" s="227" t="s">
        <v>154</v>
      </c>
    </row>
    <row r="854" spans="1:65" s="13" customFormat="1" ht="11.25">
      <c r="B854" s="217"/>
      <c r="C854" s="218"/>
      <c r="D854" s="219" t="s">
        <v>164</v>
      </c>
      <c r="E854" s="220" t="s">
        <v>1</v>
      </c>
      <c r="F854" s="221" t="s">
        <v>1069</v>
      </c>
      <c r="G854" s="218"/>
      <c r="H854" s="220" t="s">
        <v>1</v>
      </c>
      <c r="I854" s="222"/>
      <c r="J854" s="218"/>
      <c r="K854" s="218"/>
      <c r="L854" s="223"/>
      <c r="M854" s="224"/>
      <c r="N854" s="225"/>
      <c r="O854" s="225"/>
      <c r="P854" s="225"/>
      <c r="Q854" s="225"/>
      <c r="R854" s="225"/>
      <c r="S854" s="225"/>
      <c r="T854" s="226"/>
      <c r="AT854" s="227" t="s">
        <v>164</v>
      </c>
      <c r="AU854" s="227" t="s">
        <v>89</v>
      </c>
      <c r="AV854" s="13" t="s">
        <v>87</v>
      </c>
      <c r="AW854" s="13" t="s">
        <v>34</v>
      </c>
      <c r="AX854" s="13" t="s">
        <v>79</v>
      </c>
      <c r="AY854" s="227" t="s">
        <v>154</v>
      </c>
    </row>
    <row r="855" spans="1:65" s="13" customFormat="1" ht="11.25">
      <c r="B855" s="217"/>
      <c r="C855" s="218"/>
      <c r="D855" s="219" t="s">
        <v>164</v>
      </c>
      <c r="E855" s="220" t="s">
        <v>1</v>
      </c>
      <c r="F855" s="221" t="s">
        <v>1057</v>
      </c>
      <c r="G855" s="218"/>
      <c r="H855" s="220" t="s">
        <v>1</v>
      </c>
      <c r="I855" s="222"/>
      <c r="J855" s="218"/>
      <c r="K855" s="218"/>
      <c r="L855" s="223"/>
      <c r="M855" s="224"/>
      <c r="N855" s="225"/>
      <c r="O855" s="225"/>
      <c r="P855" s="225"/>
      <c r="Q855" s="225"/>
      <c r="R855" s="225"/>
      <c r="S855" s="225"/>
      <c r="T855" s="226"/>
      <c r="AT855" s="227" t="s">
        <v>164</v>
      </c>
      <c r="AU855" s="227" t="s">
        <v>89</v>
      </c>
      <c r="AV855" s="13" t="s">
        <v>87</v>
      </c>
      <c r="AW855" s="13" t="s">
        <v>34</v>
      </c>
      <c r="AX855" s="13" t="s">
        <v>79</v>
      </c>
      <c r="AY855" s="227" t="s">
        <v>154</v>
      </c>
    </row>
    <row r="856" spans="1:65" s="14" customFormat="1" ht="11.25">
      <c r="B856" s="228"/>
      <c r="C856" s="229"/>
      <c r="D856" s="219" t="s">
        <v>164</v>
      </c>
      <c r="E856" s="230" t="s">
        <v>1</v>
      </c>
      <c r="F856" s="231" t="s">
        <v>162</v>
      </c>
      <c r="G856" s="229"/>
      <c r="H856" s="232">
        <v>4</v>
      </c>
      <c r="I856" s="233"/>
      <c r="J856" s="229"/>
      <c r="K856" s="229"/>
      <c r="L856" s="234"/>
      <c r="M856" s="235"/>
      <c r="N856" s="236"/>
      <c r="O856" s="236"/>
      <c r="P856" s="236"/>
      <c r="Q856" s="236"/>
      <c r="R856" s="236"/>
      <c r="S856" s="236"/>
      <c r="T856" s="237"/>
      <c r="AT856" s="238" t="s">
        <v>164</v>
      </c>
      <c r="AU856" s="238" t="s">
        <v>89</v>
      </c>
      <c r="AV856" s="14" t="s">
        <v>89</v>
      </c>
      <c r="AW856" s="14" t="s">
        <v>34</v>
      </c>
      <c r="AX856" s="14" t="s">
        <v>79</v>
      </c>
      <c r="AY856" s="238" t="s">
        <v>154</v>
      </c>
    </row>
    <row r="857" spans="1:65" s="13" customFormat="1" ht="11.25">
      <c r="B857" s="217"/>
      <c r="C857" s="218"/>
      <c r="D857" s="219" t="s">
        <v>164</v>
      </c>
      <c r="E857" s="220" t="s">
        <v>1</v>
      </c>
      <c r="F857" s="221" t="s">
        <v>1058</v>
      </c>
      <c r="G857" s="218"/>
      <c r="H857" s="220" t="s">
        <v>1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164</v>
      </c>
      <c r="AU857" s="227" t="s">
        <v>89</v>
      </c>
      <c r="AV857" s="13" t="s">
        <v>87</v>
      </c>
      <c r="AW857" s="13" t="s">
        <v>34</v>
      </c>
      <c r="AX857" s="13" t="s">
        <v>79</v>
      </c>
      <c r="AY857" s="227" t="s">
        <v>154</v>
      </c>
    </row>
    <row r="858" spans="1:65" s="14" customFormat="1" ht="11.25">
      <c r="B858" s="228"/>
      <c r="C858" s="229"/>
      <c r="D858" s="219" t="s">
        <v>164</v>
      </c>
      <c r="E858" s="230" t="s">
        <v>1</v>
      </c>
      <c r="F858" s="231" t="s">
        <v>155</v>
      </c>
      <c r="G858" s="229"/>
      <c r="H858" s="232">
        <v>3</v>
      </c>
      <c r="I858" s="233"/>
      <c r="J858" s="229"/>
      <c r="K858" s="229"/>
      <c r="L858" s="234"/>
      <c r="M858" s="235"/>
      <c r="N858" s="236"/>
      <c r="O858" s="236"/>
      <c r="P858" s="236"/>
      <c r="Q858" s="236"/>
      <c r="R858" s="236"/>
      <c r="S858" s="236"/>
      <c r="T858" s="237"/>
      <c r="AT858" s="238" t="s">
        <v>164</v>
      </c>
      <c r="AU858" s="238" t="s">
        <v>89</v>
      </c>
      <c r="AV858" s="14" t="s">
        <v>89</v>
      </c>
      <c r="AW858" s="14" t="s">
        <v>34</v>
      </c>
      <c r="AX858" s="14" t="s">
        <v>79</v>
      </c>
      <c r="AY858" s="238" t="s">
        <v>154</v>
      </c>
    </row>
    <row r="859" spans="1:65" s="15" customFormat="1" ht="11.25">
      <c r="B859" s="239"/>
      <c r="C859" s="240"/>
      <c r="D859" s="219" t="s">
        <v>164</v>
      </c>
      <c r="E859" s="241" t="s">
        <v>1</v>
      </c>
      <c r="F859" s="242" t="s">
        <v>172</v>
      </c>
      <c r="G859" s="240"/>
      <c r="H859" s="243">
        <v>7</v>
      </c>
      <c r="I859" s="244"/>
      <c r="J859" s="240"/>
      <c r="K859" s="240"/>
      <c r="L859" s="245"/>
      <c r="M859" s="246"/>
      <c r="N859" s="247"/>
      <c r="O859" s="247"/>
      <c r="P859" s="247"/>
      <c r="Q859" s="247"/>
      <c r="R859" s="247"/>
      <c r="S859" s="247"/>
      <c r="T859" s="248"/>
      <c r="AT859" s="249" t="s">
        <v>164</v>
      </c>
      <c r="AU859" s="249" t="s">
        <v>89</v>
      </c>
      <c r="AV859" s="15" t="s">
        <v>162</v>
      </c>
      <c r="AW859" s="15" t="s">
        <v>34</v>
      </c>
      <c r="AX859" s="15" t="s">
        <v>87</v>
      </c>
      <c r="AY859" s="249" t="s">
        <v>154</v>
      </c>
    </row>
    <row r="860" spans="1:65" s="13" customFormat="1" ht="11.25">
      <c r="B860" s="217"/>
      <c r="C860" s="218"/>
      <c r="D860" s="219" t="s">
        <v>164</v>
      </c>
      <c r="E860" s="220" t="s">
        <v>1</v>
      </c>
      <c r="F860" s="221" t="s">
        <v>1059</v>
      </c>
      <c r="G860" s="218"/>
      <c r="H860" s="220" t="s">
        <v>1</v>
      </c>
      <c r="I860" s="222"/>
      <c r="J860" s="218"/>
      <c r="K860" s="218"/>
      <c r="L860" s="223"/>
      <c r="M860" s="224"/>
      <c r="N860" s="225"/>
      <c r="O860" s="225"/>
      <c r="P860" s="225"/>
      <c r="Q860" s="225"/>
      <c r="R860" s="225"/>
      <c r="S860" s="225"/>
      <c r="T860" s="226"/>
      <c r="AT860" s="227" t="s">
        <v>164</v>
      </c>
      <c r="AU860" s="227" t="s">
        <v>89</v>
      </c>
      <c r="AV860" s="13" t="s">
        <v>87</v>
      </c>
      <c r="AW860" s="13" t="s">
        <v>34</v>
      </c>
      <c r="AX860" s="13" t="s">
        <v>79</v>
      </c>
      <c r="AY860" s="227" t="s">
        <v>154</v>
      </c>
    </row>
    <row r="861" spans="1:65" s="13" customFormat="1" ht="22.5">
      <c r="B861" s="217"/>
      <c r="C861" s="218"/>
      <c r="D861" s="219" t="s">
        <v>164</v>
      </c>
      <c r="E861" s="220" t="s">
        <v>1</v>
      </c>
      <c r="F861" s="221" t="s">
        <v>1060</v>
      </c>
      <c r="G861" s="218"/>
      <c r="H861" s="220" t="s">
        <v>1</v>
      </c>
      <c r="I861" s="222"/>
      <c r="J861" s="218"/>
      <c r="K861" s="218"/>
      <c r="L861" s="223"/>
      <c r="M861" s="224"/>
      <c r="N861" s="225"/>
      <c r="O861" s="225"/>
      <c r="P861" s="225"/>
      <c r="Q861" s="225"/>
      <c r="R861" s="225"/>
      <c r="S861" s="225"/>
      <c r="T861" s="226"/>
      <c r="AT861" s="227" t="s">
        <v>164</v>
      </c>
      <c r="AU861" s="227" t="s">
        <v>89</v>
      </c>
      <c r="AV861" s="13" t="s">
        <v>87</v>
      </c>
      <c r="AW861" s="13" t="s">
        <v>34</v>
      </c>
      <c r="AX861" s="13" t="s">
        <v>79</v>
      </c>
      <c r="AY861" s="227" t="s">
        <v>154</v>
      </c>
    </row>
    <row r="862" spans="1:65" s="2" customFormat="1" ht="24" customHeight="1">
      <c r="A862" s="35"/>
      <c r="B862" s="36"/>
      <c r="C862" s="204" t="s">
        <v>1075</v>
      </c>
      <c r="D862" s="204" t="s">
        <v>157</v>
      </c>
      <c r="E862" s="205" t="s">
        <v>1076</v>
      </c>
      <c r="F862" s="206" t="s">
        <v>1077</v>
      </c>
      <c r="G862" s="207" t="s">
        <v>441</v>
      </c>
      <c r="H862" s="208">
        <v>20</v>
      </c>
      <c r="I862" s="209"/>
      <c r="J862" s="210">
        <f>ROUND(I862*H862,2)</f>
        <v>0</v>
      </c>
      <c r="K862" s="206" t="s">
        <v>161</v>
      </c>
      <c r="L862" s="40"/>
      <c r="M862" s="211" t="s">
        <v>1</v>
      </c>
      <c r="N862" s="212" t="s">
        <v>44</v>
      </c>
      <c r="O862" s="72"/>
      <c r="P862" s="213">
        <f>O862*H862</f>
        <v>0</v>
      </c>
      <c r="Q862" s="213">
        <v>0</v>
      </c>
      <c r="R862" s="213">
        <f>Q862*H862</f>
        <v>0</v>
      </c>
      <c r="S862" s="213">
        <v>0</v>
      </c>
      <c r="T862" s="214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15" t="s">
        <v>299</v>
      </c>
      <c r="AT862" s="215" t="s">
        <v>157</v>
      </c>
      <c r="AU862" s="215" t="s">
        <v>89</v>
      </c>
      <c r="AY862" s="18" t="s">
        <v>154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18" t="s">
        <v>87</v>
      </c>
      <c r="BK862" s="216">
        <f>ROUND(I862*H862,2)</f>
        <v>0</v>
      </c>
      <c r="BL862" s="18" t="s">
        <v>299</v>
      </c>
      <c r="BM862" s="215" t="s">
        <v>1078</v>
      </c>
    </row>
    <row r="863" spans="1:65" s="13" customFormat="1" ht="11.25">
      <c r="B863" s="217"/>
      <c r="C863" s="218"/>
      <c r="D863" s="219" t="s">
        <v>164</v>
      </c>
      <c r="E863" s="220" t="s">
        <v>1</v>
      </c>
      <c r="F863" s="221" t="s">
        <v>1079</v>
      </c>
      <c r="G863" s="218"/>
      <c r="H863" s="220" t="s">
        <v>1</v>
      </c>
      <c r="I863" s="222"/>
      <c r="J863" s="218"/>
      <c r="K863" s="218"/>
      <c r="L863" s="223"/>
      <c r="M863" s="224"/>
      <c r="N863" s="225"/>
      <c r="O863" s="225"/>
      <c r="P863" s="225"/>
      <c r="Q863" s="225"/>
      <c r="R863" s="225"/>
      <c r="S863" s="225"/>
      <c r="T863" s="226"/>
      <c r="AT863" s="227" t="s">
        <v>164</v>
      </c>
      <c r="AU863" s="227" t="s">
        <v>89</v>
      </c>
      <c r="AV863" s="13" t="s">
        <v>87</v>
      </c>
      <c r="AW863" s="13" t="s">
        <v>34</v>
      </c>
      <c r="AX863" s="13" t="s">
        <v>79</v>
      </c>
      <c r="AY863" s="227" t="s">
        <v>154</v>
      </c>
    </row>
    <row r="864" spans="1:65" s="14" customFormat="1" ht="11.25">
      <c r="B864" s="228"/>
      <c r="C864" s="229"/>
      <c r="D864" s="219" t="s">
        <v>164</v>
      </c>
      <c r="E864" s="230" t="s">
        <v>1</v>
      </c>
      <c r="F864" s="231" t="s">
        <v>205</v>
      </c>
      <c r="G864" s="229"/>
      <c r="H864" s="232">
        <v>7</v>
      </c>
      <c r="I864" s="233"/>
      <c r="J864" s="229"/>
      <c r="K864" s="229"/>
      <c r="L864" s="234"/>
      <c r="M864" s="235"/>
      <c r="N864" s="236"/>
      <c r="O864" s="236"/>
      <c r="P864" s="236"/>
      <c r="Q864" s="236"/>
      <c r="R864" s="236"/>
      <c r="S864" s="236"/>
      <c r="T864" s="237"/>
      <c r="AT864" s="238" t="s">
        <v>164</v>
      </c>
      <c r="AU864" s="238" t="s">
        <v>89</v>
      </c>
      <c r="AV864" s="14" t="s">
        <v>89</v>
      </c>
      <c r="AW864" s="14" t="s">
        <v>34</v>
      </c>
      <c r="AX864" s="14" t="s">
        <v>79</v>
      </c>
      <c r="AY864" s="238" t="s">
        <v>154</v>
      </c>
    </row>
    <row r="865" spans="1:65" s="13" customFormat="1" ht="11.25">
      <c r="B865" s="217"/>
      <c r="C865" s="218"/>
      <c r="D865" s="219" t="s">
        <v>164</v>
      </c>
      <c r="E865" s="220" t="s">
        <v>1</v>
      </c>
      <c r="F865" s="221" t="s">
        <v>1080</v>
      </c>
      <c r="G865" s="218"/>
      <c r="H865" s="220" t="s">
        <v>1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AT865" s="227" t="s">
        <v>164</v>
      </c>
      <c r="AU865" s="227" t="s">
        <v>89</v>
      </c>
      <c r="AV865" s="13" t="s">
        <v>87</v>
      </c>
      <c r="AW865" s="13" t="s">
        <v>34</v>
      </c>
      <c r="AX865" s="13" t="s">
        <v>79</v>
      </c>
      <c r="AY865" s="227" t="s">
        <v>154</v>
      </c>
    </row>
    <row r="866" spans="1:65" s="14" customFormat="1" ht="11.25">
      <c r="B866" s="228"/>
      <c r="C866" s="229"/>
      <c r="D866" s="219" t="s">
        <v>164</v>
      </c>
      <c r="E866" s="230" t="s">
        <v>1</v>
      </c>
      <c r="F866" s="231" t="s">
        <v>205</v>
      </c>
      <c r="G866" s="229"/>
      <c r="H866" s="232">
        <v>7</v>
      </c>
      <c r="I866" s="233"/>
      <c r="J866" s="229"/>
      <c r="K866" s="229"/>
      <c r="L866" s="234"/>
      <c r="M866" s="235"/>
      <c r="N866" s="236"/>
      <c r="O866" s="236"/>
      <c r="P866" s="236"/>
      <c r="Q866" s="236"/>
      <c r="R866" s="236"/>
      <c r="S866" s="236"/>
      <c r="T866" s="237"/>
      <c r="AT866" s="238" t="s">
        <v>164</v>
      </c>
      <c r="AU866" s="238" t="s">
        <v>89</v>
      </c>
      <c r="AV866" s="14" t="s">
        <v>89</v>
      </c>
      <c r="AW866" s="14" t="s">
        <v>34</v>
      </c>
      <c r="AX866" s="14" t="s">
        <v>79</v>
      </c>
      <c r="AY866" s="238" t="s">
        <v>154</v>
      </c>
    </row>
    <row r="867" spans="1:65" s="13" customFormat="1" ht="11.25">
      <c r="B867" s="217"/>
      <c r="C867" s="218"/>
      <c r="D867" s="219" t="s">
        <v>164</v>
      </c>
      <c r="E867" s="220" t="s">
        <v>1</v>
      </c>
      <c r="F867" s="221" t="s">
        <v>1081</v>
      </c>
      <c r="G867" s="218"/>
      <c r="H867" s="220" t="s">
        <v>1</v>
      </c>
      <c r="I867" s="222"/>
      <c r="J867" s="218"/>
      <c r="K867" s="218"/>
      <c r="L867" s="223"/>
      <c r="M867" s="224"/>
      <c r="N867" s="225"/>
      <c r="O867" s="225"/>
      <c r="P867" s="225"/>
      <c r="Q867" s="225"/>
      <c r="R867" s="225"/>
      <c r="S867" s="225"/>
      <c r="T867" s="226"/>
      <c r="AT867" s="227" t="s">
        <v>164</v>
      </c>
      <c r="AU867" s="227" t="s">
        <v>89</v>
      </c>
      <c r="AV867" s="13" t="s">
        <v>87</v>
      </c>
      <c r="AW867" s="13" t="s">
        <v>34</v>
      </c>
      <c r="AX867" s="13" t="s">
        <v>79</v>
      </c>
      <c r="AY867" s="227" t="s">
        <v>154</v>
      </c>
    </row>
    <row r="868" spans="1:65" s="14" customFormat="1" ht="11.25">
      <c r="B868" s="228"/>
      <c r="C868" s="229"/>
      <c r="D868" s="219" t="s">
        <v>164</v>
      </c>
      <c r="E868" s="230" t="s">
        <v>1</v>
      </c>
      <c r="F868" s="231" t="s">
        <v>87</v>
      </c>
      <c r="G868" s="229"/>
      <c r="H868" s="232">
        <v>1</v>
      </c>
      <c r="I868" s="233"/>
      <c r="J868" s="229"/>
      <c r="K868" s="229"/>
      <c r="L868" s="234"/>
      <c r="M868" s="235"/>
      <c r="N868" s="236"/>
      <c r="O868" s="236"/>
      <c r="P868" s="236"/>
      <c r="Q868" s="236"/>
      <c r="R868" s="236"/>
      <c r="S868" s="236"/>
      <c r="T868" s="237"/>
      <c r="AT868" s="238" t="s">
        <v>164</v>
      </c>
      <c r="AU868" s="238" t="s">
        <v>89</v>
      </c>
      <c r="AV868" s="14" t="s">
        <v>89</v>
      </c>
      <c r="AW868" s="14" t="s">
        <v>34</v>
      </c>
      <c r="AX868" s="14" t="s">
        <v>79</v>
      </c>
      <c r="AY868" s="238" t="s">
        <v>154</v>
      </c>
    </row>
    <row r="869" spans="1:65" s="16" customFormat="1" ht="11.25">
      <c r="B869" s="260"/>
      <c r="C869" s="261"/>
      <c r="D869" s="219" t="s">
        <v>164</v>
      </c>
      <c r="E869" s="262" t="s">
        <v>1</v>
      </c>
      <c r="F869" s="263" t="s">
        <v>289</v>
      </c>
      <c r="G869" s="261"/>
      <c r="H869" s="264">
        <v>15</v>
      </c>
      <c r="I869" s="265"/>
      <c r="J869" s="261"/>
      <c r="K869" s="261"/>
      <c r="L869" s="266"/>
      <c r="M869" s="267"/>
      <c r="N869" s="268"/>
      <c r="O869" s="268"/>
      <c r="P869" s="268"/>
      <c r="Q869" s="268"/>
      <c r="R869" s="268"/>
      <c r="S869" s="268"/>
      <c r="T869" s="269"/>
      <c r="AT869" s="270" t="s">
        <v>164</v>
      </c>
      <c r="AU869" s="270" t="s">
        <v>89</v>
      </c>
      <c r="AV869" s="16" t="s">
        <v>155</v>
      </c>
      <c r="AW869" s="16" t="s">
        <v>34</v>
      </c>
      <c r="AX869" s="16" t="s">
        <v>79</v>
      </c>
      <c r="AY869" s="270" t="s">
        <v>154</v>
      </c>
    </row>
    <row r="870" spans="1:65" s="13" customFormat="1" ht="11.25">
      <c r="B870" s="217"/>
      <c r="C870" s="218"/>
      <c r="D870" s="219" t="s">
        <v>164</v>
      </c>
      <c r="E870" s="220" t="s">
        <v>1</v>
      </c>
      <c r="F870" s="221" t="s">
        <v>1082</v>
      </c>
      <c r="G870" s="218"/>
      <c r="H870" s="220" t="s">
        <v>1</v>
      </c>
      <c r="I870" s="222"/>
      <c r="J870" s="218"/>
      <c r="K870" s="218"/>
      <c r="L870" s="223"/>
      <c r="M870" s="224"/>
      <c r="N870" s="225"/>
      <c r="O870" s="225"/>
      <c r="P870" s="225"/>
      <c r="Q870" s="225"/>
      <c r="R870" s="225"/>
      <c r="S870" s="225"/>
      <c r="T870" s="226"/>
      <c r="AT870" s="227" t="s">
        <v>164</v>
      </c>
      <c r="AU870" s="227" t="s">
        <v>89</v>
      </c>
      <c r="AV870" s="13" t="s">
        <v>87</v>
      </c>
      <c r="AW870" s="13" t="s">
        <v>34</v>
      </c>
      <c r="AX870" s="13" t="s">
        <v>79</v>
      </c>
      <c r="AY870" s="227" t="s">
        <v>154</v>
      </c>
    </row>
    <row r="871" spans="1:65" s="14" customFormat="1" ht="11.25">
      <c r="B871" s="228"/>
      <c r="C871" s="229"/>
      <c r="D871" s="219" t="s">
        <v>164</v>
      </c>
      <c r="E871" s="230" t="s">
        <v>1</v>
      </c>
      <c r="F871" s="231" t="s">
        <v>191</v>
      </c>
      <c r="G871" s="229"/>
      <c r="H871" s="232">
        <v>5</v>
      </c>
      <c r="I871" s="233"/>
      <c r="J871" s="229"/>
      <c r="K871" s="229"/>
      <c r="L871" s="234"/>
      <c r="M871" s="235"/>
      <c r="N871" s="236"/>
      <c r="O871" s="236"/>
      <c r="P871" s="236"/>
      <c r="Q871" s="236"/>
      <c r="R871" s="236"/>
      <c r="S871" s="236"/>
      <c r="T871" s="237"/>
      <c r="AT871" s="238" t="s">
        <v>164</v>
      </c>
      <c r="AU871" s="238" t="s">
        <v>89</v>
      </c>
      <c r="AV871" s="14" t="s">
        <v>89</v>
      </c>
      <c r="AW871" s="14" t="s">
        <v>34</v>
      </c>
      <c r="AX871" s="14" t="s">
        <v>79</v>
      </c>
      <c r="AY871" s="238" t="s">
        <v>154</v>
      </c>
    </row>
    <row r="872" spans="1:65" s="16" customFormat="1" ht="11.25">
      <c r="B872" s="260"/>
      <c r="C872" s="261"/>
      <c r="D872" s="219" t="s">
        <v>164</v>
      </c>
      <c r="E872" s="262" t="s">
        <v>1</v>
      </c>
      <c r="F872" s="263" t="s">
        <v>435</v>
      </c>
      <c r="G872" s="261"/>
      <c r="H872" s="264">
        <v>5</v>
      </c>
      <c r="I872" s="265"/>
      <c r="J872" s="261"/>
      <c r="K872" s="261"/>
      <c r="L872" s="266"/>
      <c r="M872" s="267"/>
      <c r="N872" s="268"/>
      <c r="O872" s="268"/>
      <c r="P872" s="268"/>
      <c r="Q872" s="268"/>
      <c r="R872" s="268"/>
      <c r="S872" s="268"/>
      <c r="T872" s="269"/>
      <c r="AT872" s="270" t="s">
        <v>164</v>
      </c>
      <c r="AU872" s="270" t="s">
        <v>89</v>
      </c>
      <c r="AV872" s="16" t="s">
        <v>155</v>
      </c>
      <c r="AW872" s="16" t="s">
        <v>34</v>
      </c>
      <c r="AX872" s="16" t="s">
        <v>79</v>
      </c>
      <c r="AY872" s="270" t="s">
        <v>154</v>
      </c>
    </row>
    <row r="873" spans="1:65" s="15" customFormat="1" ht="11.25">
      <c r="B873" s="239"/>
      <c r="C873" s="240"/>
      <c r="D873" s="219" t="s">
        <v>164</v>
      </c>
      <c r="E873" s="241" t="s">
        <v>1</v>
      </c>
      <c r="F873" s="242" t="s">
        <v>172</v>
      </c>
      <c r="G873" s="240"/>
      <c r="H873" s="243">
        <v>20</v>
      </c>
      <c r="I873" s="244"/>
      <c r="J873" s="240"/>
      <c r="K873" s="240"/>
      <c r="L873" s="245"/>
      <c r="M873" s="246"/>
      <c r="N873" s="247"/>
      <c r="O873" s="247"/>
      <c r="P873" s="247"/>
      <c r="Q873" s="247"/>
      <c r="R873" s="247"/>
      <c r="S873" s="247"/>
      <c r="T873" s="248"/>
      <c r="AT873" s="249" t="s">
        <v>164</v>
      </c>
      <c r="AU873" s="249" t="s">
        <v>89</v>
      </c>
      <c r="AV873" s="15" t="s">
        <v>162</v>
      </c>
      <c r="AW873" s="15" t="s">
        <v>34</v>
      </c>
      <c r="AX873" s="15" t="s">
        <v>87</v>
      </c>
      <c r="AY873" s="249" t="s">
        <v>154</v>
      </c>
    </row>
    <row r="874" spans="1:65" s="2" customFormat="1" ht="16.5" customHeight="1">
      <c r="A874" s="35"/>
      <c r="B874" s="36"/>
      <c r="C874" s="250" t="s">
        <v>1083</v>
      </c>
      <c r="D874" s="250" t="s">
        <v>198</v>
      </c>
      <c r="E874" s="251" t="s">
        <v>1084</v>
      </c>
      <c r="F874" s="252" t="s">
        <v>1085</v>
      </c>
      <c r="G874" s="253" t="s">
        <v>441</v>
      </c>
      <c r="H874" s="254">
        <v>5</v>
      </c>
      <c r="I874" s="255"/>
      <c r="J874" s="256">
        <f>ROUND(I874*H874,2)</f>
        <v>0</v>
      </c>
      <c r="K874" s="252" t="s">
        <v>1</v>
      </c>
      <c r="L874" s="257"/>
      <c r="M874" s="258" t="s">
        <v>1</v>
      </c>
      <c r="N874" s="259" t="s">
        <v>44</v>
      </c>
      <c r="O874" s="72"/>
      <c r="P874" s="213">
        <f>O874*H874</f>
        <v>0</v>
      </c>
      <c r="Q874" s="213">
        <v>4.4999999999999999E-4</v>
      </c>
      <c r="R874" s="213">
        <f>Q874*H874</f>
        <v>2.2499999999999998E-3</v>
      </c>
      <c r="S874" s="213">
        <v>0</v>
      </c>
      <c r="T874" s="214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15" t="s">
        <v>449</v>
      </c>
      <c r="AT874" s="215" t="s">
        <v>198</v>
      </c>
      <c r="AU874" s="215" t="s">
        <v>89</v>
      </c>
      <c r="AY874" s="18" t="s">
        <v>154</v>
      </c>
      <c r="BE874" s="216">
        <f>IF(N874="základní",J874,0)</f>
        <v>0</v>
      </c>
      <c r="BF874" s="216">
        <f>IF(N874="snížená",J874,0)</f>
        <v>0</v>
      </c>
      <c r="BG874" s="216">
        <f>IF(N874="zákl. přenesená",J874,0)</f>
        <v>0</v>
      </c>
      <c r="BH874" s="216">
        <f>IF(N874="sníž. přenesená",J874,0)</f>
        <v>0</v>
      </c>
      <c r="BI874" s="216">
        <f>IF(N874="nulová",J874,0)</f>
        <v>0</v>
      </c>
      <c r="BJ874" s="18" t="s">
        <v>87</v>
      </c>
      <c r="BK874" s="216">
        <f>ROUND(I874*H874,2)</f>
        <v>0</v>
      </c>
      <c r="BL874" s="18" t="s">
        <v>299</v>
      </c>
      <c r="BM874" s="215" t="s">
        <v>1086</v>
      </c>
    </row>
    <row r="875" spans="1:65" s="13" customFormat="1" ht="11.25">
      <c r="B875" s="217"/>
      <c r="C875" s="218"/>
      <c r="D875" s="219" t="s">
        <v>164</v>
      </c>
      <c r="E875" s="220" t="s">
        <v>1</v>
      </c>
      <c r="F875" s="221" t="s">
        <v>1087</v>
      </c>
      <c r="G875" s="218"/>
      <c r="H875" s="220" t="s">
        <v>1</v>
      </c>
      <c r="I875" s="222"/>
      <c r="J875" s="218"/>
      <c r="K875" s="218"/>
      <c r="L875" s="223"/>
      <c r="M875" s="224"/>
      <c r="N875" s="225"/>
      <c r="O875" s="225"/>
      <c r="P875" s="225"/>
      <c r="Q875" s="225"/>
      <c r="R875" s="225"/>
      <c r="S875" s="225"/>
      <c r="T875" s="226"/>
      <c r="AT875" s="227" t="s">
        <v>164</v>
      </c>
      <c r="AU875" s="227" t="s">
        <v>89</v>
      </c>
      <c r="AV875" s="13" t="s">
        <v>87</v>
      </c>
      <c r="AW875" s="13" t="s">
        <v>34</v>
      </c>
      <c r="AX875" s="13" t="s">
        <v>79</v>
      </c>
      <c r="AY875" s="227" t="s">
        <v>154</v>
      </c>
    </row>
    <row r="876" spans="1:65" s="14" customFormat="1" ht="11.25">
      <c r="B876" s="228"/>
      <c r="C876" s="229"/>
      <c r="D876" s="219" t="s">
        <v>164</v>
      </c>
      <c r="E876" s="230" t="s">
        <v>1</v>
      </c>
      <c r="F876" s="231" t="s">
        <v>191</v>
      </c>
      <c r="G876" s="229"/>
      <c r="H876" s="232">
        <v>5</v>
      </c>
      <c r="I876" s="233"/>
      <c r="J876" s="229"/>
      <c r="K876" s="229"/>
      <c r="L876" s="234"/>
      <c r="M876" s="235"/>
      <c r="N876" s="236"/>
      <c r="O876" s="236"/>
      <c r="P876" s="236"/>
      <c r="Q876" s="236"/>
      <c r="R876" s="236"/>
      <c r="S876" s="236"/>
      <c r="T876" s="237"/>
      <c r="AT876" s="238" t="s">
        <v>164</v>
      </c>
      <c r="AU876" s="238" t="s">
        <v>89</v>
      </c>
      <c r="AV876" s="14" t="s">
        <v>89</v>
      </c>
      <c r="AW876" s="14" t="s">
        <v>34</v>
      </c>
      <c r="AX876" s="14" t="s">
        <v>87</v>
      </c>
      <c r="AY876" s="238" t="s">
        <v>154</v>
      </c>
    </row>
    <row r="877" spans="1:65" s="2" customFormat="1" ht="16.5" customHeight="1">
      <c r="A877" s="35"/>
      <c r="B877" s="36"/>
      <c r="C877" s="250" t="s">
        <v>1088</v>
      </c>
      <c r="D877" s="250" t="s">
        <v>198</v>
      </c>
      <c r="E877" s="251" t="s">
        <v>1089</v>
      </c>
      <c r="F877" s="252" t="s">
        <v>1090</v>
      </c>
      <c r="G877" s="253" t="s">
        <v>441</v>
      </c>
      <c r="H877" s="254">
        <v>15</v>
      </c>
      <c r="I877" s="255"/>
      <c r="J877" s="256">
        <f>ROUND(I877*H877,2)</f>
        <v>0</v>
      </c>
      <c r="K877" s="252" t="s">
        <v>1</v>
      </c>
      <c r="L877" s="257"/>
      <c r="M877" s="258" t="s">
        <v>1</v>
      </c>
      <c r="N877" s="259" t="s">
        <v>44</v>
      </c>
      <c r="O877" s="72"/>
      <c r="P877" s="213">
        <f>O877*H877</f>
        <v>0</v>
      </c>
      <c r="Q877" s="213">
        <v>5.1999999999999995E-4</v>
      </c>
      <c r="R877" s="213">
        <f>Q877*H877</f>
        <v>7.7999999999999996E-3</v>
      </c>
      <c r="S877" s="213">
        <v>0</v>
      </c>
      <c r="T877" s="214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15" t="s">
        <v>449</v>
      </c>
      <c r="AT877" s="215" t="s">
        <v>198</v>
      </c>
      <c r="AU877" s="215" t="s">
        <v>89</v>
      </c>
      <c r="AY877" s="18" t="s">
        <v>154</v>
      </c>
      <c r="BE877" s="216">
        <f>IF(N877="základní",J877,0)</f>
        <v>0</v>
      </c>
      <c r="BF877" s="216">
        <f>IF(N877="snížená",J877,0)</f>
        <v>0</v>
      </c>
      <c r="BG877" s="216">
        <f>IF(N877="zákl. přenesená",J877,0)</f>
        <v>0</v>
      </c>
      <c r="BH877" s="216">
        <f>IF(N877="sníž. přenesená",J877,0)</f>
        <v>0</v>
      </c>
      <c r="BI877" s="216">
        <f>IF(N877="nulová",J877,0)</f>
        <v>0</v>
      </c>
      <c r="BJ877" s="18" t="s">
        <v>87</v>
      </c>
      <c r="BK877" s="216">
        <f>ROUND(I877*H877,2)</f>
        <v>0</v>
      </c>
      <c r="BL877" s="18" t="s">
        <v>299</v>
      </c>
      <c r="BM877" s="215" t="s">
        <v>1091</v>
      </c>
    </row>
    <row r="878" spans="1:65" s="13" customFormat="1" ht="11.25">
      <c r="B878" s="217"/>
      <c r="C878" s="218"/>
      <c r="D878" s="219" t="s">
        <v>164</v>
      </c>
      <c r="E878" s="220" t="s">
        <v>1</v>
      </c>
      <c r="F878" s="221" t="s">
        <v>1092</v>
      </c>
      <c r="G878" s="218"/>
      <c r="H878" s="220" t="s">
        <v>1</v>
      </c>
      <c r="I878" s="222"/>
      <c r="J878" s="218"/>
      <c r="K878" s="218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164</v>
      </c>
      <c r="AU878" s="227" t="s">
        <v>89</v>
      </c>
      <c r="AV878" s="13" t="s">
        <v>87</v>
      </c>
      <c r="AW878" s="13" t="s">
        <v>34</v>
      </c>
      <c r="AX878" s="13" t="s">
        <v>79</v>
      </c>
      <c r="AY878" s="227" t="s">
        <v>154</v>
      </c>
    </row>
    <row r="879" spans="1:65" s="14" customFormat="1" ht="11.25">
      <c r="B879" s="228"/>
      <c r="C879" s="229"/>
      <c r="D879" s="219" t="s">
        <v>164</v>
      </c>
      <c r="E879" s="230" t="s">
        <v>1</v>
      </c>
      <c r="F879" s="231" t="s">
        <v>8</v>
      </c>
      <c r="G879" s="229"/>
      <c r="H879" s="232">
        <v>15</v>
      </c>
      <c r="I879" s="233"/>
      <c r="J879" s="229"/>
      <c r="K879" s="229"/>
      <c r="L879" s="234"/>
      <c r="M879" s="235"/>
      <c r="N879" s="236"/>
      <c r="O879" s="236"/>
      <c r="P879" s="236"/>
      <c r="Q879" s="236"/>
      <c r="R879" s="236"/>
      <c r="S879" s="236"/>
      <c r="T879" s="237"/>
      <c r="AT879" s="238" t="s">
        <v>164</v>
      </c>
      <c r="AU879" s="238" t="s">
        <v>89</v>
      </c>
      <c r="AV879" s="14" t="s">
        <v>89</v>
      </c>
      <c r="AW879" s="14" t="s">
        <v>34</v>
      </c>
      <c r="AX879" s="14" t="s">
        <v>87</v>
      </c>
      <c r="AY879" s="238" t="s">
        <v>154</v>
      </c>
    </row>
    <row r="880" spans="1:65" s="2" customFormat="1" ht="24" customHeight="1">
      <c r="A880" s="35"/>
      <c r="B880" s="36"/>
      <c r="C880" s="204" t="s">
        <v>1093</v>
      </c>
      <c r="D880" s="204" t="s">
        <v>157</v>
      </c>
      <c r="E880" s="205" t="s">
        <v>1094</v>
      </c>
      <c r="F880" s="206" t="s">
        <v>1095</v>
      </c>
      <c r="G880" s="207" t="s">
        <v>441</v>
      </c>
      <c r="H880" s="208">
        <v>8</v>
      </c>
      <c r="I880" s="209"/>
      <c r="J880" s="210">
        <f>ROUND(I880*H880,2)</f>
        <v>0</v>
      </c>
      <c r="K880" s="206" t="s">
        <v>161</v>
      </c>
      <c r="L880" s="40"/>
      <c r="M880" s="211" t="s">
        <v>1</v>
      </c>
      <c r="N880" s="212" t="s">
        <v>44</v>
      </c>
      <c r="O880" s="72"/>
      <c r="P880" s="213">
        <f>O880*H880</f>
        <v>0</v>
      </c>
      <c r="Q880" s="213">
        <v>0</v>
      </c>
      <c r="R880" s="213">
        <f>Q880*H880</f>
        <v>0</v>
      </c>
      <c r="S880" s="213">
        <v>0</v>
      </c>
      <c r="T880" s="214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15" t="s">
        <v>299</v>
      </c>
      <c r="AT880" s="215" t="s">
        <v>157</v>
      </c>
      <c r="AU880" s="215" t="s">
        <v>89</v>
      </c>
      <c r="AY880" s="18" t="s">
        <v>154</v>
      </c>
      <c r="BE880" s="216">
        <f>IF(N880="základní",J880,0)</f>
        <v>0</v>
      </c>
      <c r="BF880" s="216">
        <f>IF(N880="snížená",J880,0)</f>
        <v>0</v>
      </c>
      <c r="BG880" s="216">
        <f>IF(N880="zákl. přenesená",J880,0)</f>
        <v>0</v>
      </c>
      <c r="BH880" s="216">
        <f>IF(N880="sníž. přenesená",J880,0)</f>
        <v>0</v>
      </c>
      <c r="BI880" s="216">
        <f>IF(N880="nulová",J880,0)</f>
        <v>0</v>
      </c>
      <c r="BJ880" s="18" t="s">
        <v>87</v>
      </c>
      <c r="BK880" s="216">
        <f>ROUND(I880*H880,2)</f>
        <v>0</v>
      </c>
      <c r="BL880" s="18" t="s">
        <v>299</v>
      </c>
      <c r="BM880" s="215" t="s">
        <v>1096</v>
      </c>
    </row>
    <row r="881" spans="1:65" s="2" customFormat="1" ht="36" customHeight="1">
      <c r="A881" s="35"/>
      <c r="B881" s="36"/>
      <c r="C881" s="250" t="s">
        <v>1097</v>
      </c>
      <c r="D881" s="250" t="s">
        <v>198</v>
      </c>
      <c r="E881" s="251" t="s">
        <v>1098</v>
      </c>
      <c r="F881" s="252" t="s">
        <v>1099</v>
      </c>
      <c r="G881" s="253" t="s">
        <v>441</v>
      </c>
      <c r="H881" s="254">
        <v>8</v>
      </c>
      <c r="I881" s="255"/>
      <c r="J881" s="256">
        <f>ROUND(I881*H881,2)</f>
        <v>0</v>
      </c>
      <c r="K881" s="252" t="s">
        <v>1</v>
      </c>
      <c r="L881" s="257"/>
      <c r="M881" s="258" t="s">
        <v>1</v>
      </c>
      <c r="N881" s="259" t="s">
        <v>44</v>
      </c>
      <c r="O881" s="72"/>
      <c r="P881" s="213">
        <f>O881*H881</f>
        <v>0</v>
      </c>
      <c r="Q881" s="213">
        <v>2.5999999999999999E-3</v>
      </c>
      <c r="R881" s="213">
        <f>Q881*H881</f>
        <v>2.0799999999999999E-2</v>
      </c>
      <c r="S881" s="213">
        <v>0</v>
      </c>
      <c r="T881" s="214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15" t="s">
        <v>449</v>
      </c>
      <c r="AT881" s="215" t="s">
        <v>198</v>
      </c>
      <c r="AU881" s="215" t="s">
        <v>89</v>
      </c>
      <c r="AY881" s="18" t="s">
        <v>154</v>
      </c>
      <c r="BE881" s="216">
        <f>IF(N881="základní",J881,0)</f>
        <v>0</v>
      </c>
      <c r="BF881" s="216">
        <f>IF(N881="snížená",J881,0)</f>
        <v>0</v>
      </c>
      <c r="BG881" s="216">
        <f>IF(N881="zákl. přenesená",J881,0)</f>
        <v>0</v>
      </c>
      <c r="BH881" s="216">
        <f>IF(N881="sníž. přenesená",J881,0)</f>
        <v>0</v>
      </c>
      <c r="BI881" s="216">
        <f>IF(N881="nulová",J881,0)</f>
        <v>0</v>
      </c>
      <c r="BJ881" s="18" t="s">
        <v>87</v>
      </c>
      <c r="BK881" s="216">
        <f>ROUND(I881*H881,2)</f>
        <v>0</v>
      </c>
      <c r="BL881" s="18" t="s">
        <v>299</v>
      </c>
      <c r="BM881" s="215" t="s">
        <v>1100</v>
      </c>
    </row>
    <row r="882" spans="1:65" s="13" customFormat="1" ht="11.25">
      <c r="B882" s="217"/>
      <c r="C882" s="218"/>
      <c r="D882" s="219" t="s">
        <v>164</v>
      </c>
      <c r="E882" s="220" t="s">
        <v>1</v>
      </c>
      <c r="F882" s="221" t="s">
        <v>1101</v>
      </c>
      <c r="G882" s="218"/>
      <c r="H882" s="220" t="s">
        <v>1</v>
      </c>
      <c r="I882" s="222"/>
      <c r="J882" s="218"/>
      <c r="K882" s="218"/>
      <c r="L882" s="223"/>
      <c r="M882" s="224"/>
      <c r="N882" s="225"/>
      <c r="O882" s="225"/>
      <c r="P882" s="225"/>
      <c r="Q882" s="225"/>
      <c r="R882" s="225"/>
      <c r="S882" s="225"/>
      <c r="T882" s="226"/>
      <c r="AT882" s="227" t="s">
        <v>164</v>
      </c>
      <c r="AU882" s="227" t="s">
        <v>89</v>
      </c>
      <c r="AV882" s="13" t="s">
        <v>87</v>
      </c>
      <c r="AW882" s="13" t="s">
        <v>34</v>
      </c>
      <c r="AX882" s="13" t="s">
        <v>79</v>
      </c>
      <c r="AY882" s="227" t="s">
        <v>154</v>
      </c>
    </row>
    <row r="883" spans="1:65" s="14" customFormat="1" ht="11.25">
      <c r="B883" s="228"/>
      <c r="C883" s="229"/>
      <c r="D883" s="219" t="s">
        <v>164</v>
      </c>
      <c r="E883" s="230" t="s">
        <v>1</v>
      </c>
      <c r="F883" s="231" t="s">
        <v>201</v>
      </c>
      <c r="G883" s="229"/>
      <c r="H883" s="232">
        <v>8</v>
      </c>
      <c r="I883" s="233"/>
      <c r="J883" s="229"/>
      <c r="K883" s="229"/>
      <c r="L883" s="234"/>
      <c r="M883" s="235"/>
      <c r="N883" s="236"/>
      <c r="O883" s="236"/>
      <c r="P883" s="236"/>
      <c r="Q883" s="236"/>
      <c r="R883" s="236"/>
      <c r="S883" s="236"/>
      <c r="T883" s="237"/>
      <c r="AT883" s="238" t="s">
        <v>164</v>
      </c>
      <c r="AU883" s="238" t="s">
        <v>89</v>
      </c>
      <c r="AV883" s="14" t="s">
        <v>89</v>
      </c>
      <c r="AW883" s="14" t="s">
        <v>34</v>
      </c>
      <c r="AX883" s="14" t="s">
        <v>87</v>
      </c>
      <c r="AY883" s="238" t="s">
        <v>154</v>
      </c>
    </row>
    <row r="884" spans="1:65" s="2" customFormat="1" ht="36" customHeight="1">
      <c r="A884" s="35"/>
      <c r="B884" s="36"/>
      <c r="C884" s="204" t="s">
        <v>1102</v>
      </c>
      <c r="D884" s="204" t="s">
        <v>157</v>
      </c>
      <c r="E884" s="205" t="s">
        <v>1103</v>
      </c>
      <c r="F884" s="206" t="s">
        <v>1104</v>
      </c>
      <c r="G884" s="207" t="s">
        <v>441</v>
      </c>
      <c r="H884" s="208">
        <v>1</v>
      </c>
      <c r="I884" s="209"/>
      <c r="J884" s="210">
        <f>ROUND(I884*H884,2)</f>
        <v>0</v>
      </c>
      <c r="K884" s="206" t="s">
        <v>161</v>
      </c>
      <c r="L884" s="40"/>
      <c r="M884" s="211" t="s">
        <v>1</v>
      </c>
      <c r="N884" s="212" t="s">
        <v>44</v>
      </c>
      <c r="O884" s="72"/>
      <c r="P884" s="213">
        <f>O884*H884</f>
        <v>0</v>
      </c>
      <c r="Q884" s="213">
        <v>0</v>
      </c>
      <c r="R884" s="213">
        <f>Q884*H884</f>
        <v>0</v>
      </c>
      <c r="S884" s="213">
        <v>0</v>
      </c>
      <c r="T884" s="214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15" t="s">
        <v>299</v>
      </c>
      <c r="AT884" s="215" t="s">
        <v>157</v>
      </c>
      <c r="AU884" s="215" t="s">
        <v>89</v>
      </c>
      <c r="AY884" s="18" t="s">
        <v>154</v>
      </c>
      <c r="BE884" s="216">
        <f>IF(N884="základní",J884,0)</f>
        <v>0</v>
      </c>
      <c r="BF884" s="216">
        <f>IF(N884="snížená",J884,0)</f>
        <v>0</v>
      </c>
      <c r="BG884" s="216">
        <f>IF(N884="zákl. přenesená",J884,0)</f>
        <v>0</v>
      </c>
      <c r="BH884" s="216">
        <f>IF(N884="sníž. přenesená",J884,0)</f>
        <v>0</v>
      </c>
      <c r="BI884" s="216">
        <f>IF(N884="nulová",J884,0)</f>
        <v>0</v>
      </c>
      <c r="BJ884" s="18" t="s">
        <v>87</v>
      </c>
      <c r="BK884" s="216">
        <f>ROUND(I884*H884,2)</f>
        <v>0</v>
      </c>
      <c r="BL884" s="18" t="s">
        <v>299</v>
      </c>
      <c r="BM884" s="215" t="s">
        <v>1105</v>
      </c>
    </row>
    <row r="885" spans="1:65" s="13" customFormat="1" ht="11.25">
      <c r="B885" s="217"/>
      <c r="C885" s="218"/>
      <c r="D885" s="219" t="s">
        <v>164</v>
      </c>
      <c r="E885" s="220" t="s">
        <v>1</v>
      </c>
      <c r="F885" s="221" t="s">
        <v>1106</v>
      </c>
      <c r="G885" s="218"/>
      <c r="H885" s="220" t="s">
        <v>1</v>
      </c>
      <c r="I885" s="222"/>
      <c r="J885" s="218"/>
      <c r="K885" s="218"/>
      <c r="L885" s="223"/>
      <c r="M885" s="224"/>
      <c r="N885" s="225"/>
      <c r="O885" s="225"/>
      <c r="P885" s="225"/>
      <c r="Q885" s="225"/>
      <c r="R885" s="225"/>
      <c r="S885" s="225"/>
      <c r="T885" s="226"/>
      <c r="AT885" s="227" t="s">
        <v>164</v>
      </c>
      <c r="AU885" s="227" t="s">
        <v>89</v>
      </c>
      <c r="AV885" s="13" t="s">
        <v>87</v>
      </c>
      <c r="AW885" s="13" t="s">
        <v>34</v>
      </c>
      <c r="AX885" s="13" t="s">
        <v>79</v>
      </c>
      <c r="AY885" s="227" t="s">
        <v>154</v>
      </c>
    </row>
    <row r="886" spans="1:65" s="14" customFormat="1" ht="11.25">
      <c r="B886" s="228"/>
      <c r="C886" s="229"/>
      <c r="D886" s="219" t="s">
        <v>164</v>
      </c>
      <c r="E886" s="230" t="s">
        <v>1</v>
      </c>
      <c r="F886" s="231" t="s">
        <v>87</v>
      </c>
      <c r="G886" s="229"/>
      <c r="H886" s="232">
        <v>1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AT886" s="238" t="s">
        <v>164</v>
      </c>
      <c r="AU886" s="238" t="s">
        <v>89</v>
      </c>
      <c r="AV886" s="14" t="s">
        <v>89</v>
      </c>
      <c r="AW886" s="14" t="s">
        <v>34</v>
      </c>
      <c r="AX886" s="14" t="s">
        <v>87</v>
      </c>
      <c r="AY886" s="238" t="s">
        <v>154</v>
      </c>
    </row>
    <row r="887" spans="1:65" s="2" customFormat="1" ht="16.5" customHeight="1">
      <c r="A887" s="35"/>
      <c r="B887" s="36"/>
      <c r="C887" s="204" t="s">
        <v>1107</v>
      </c>
      <c r="D887" s="204" t="s">
        <v>157</v>
      </c>
      <c r="E887" s="205" t="s">
        <v>1108</v>
      </c>
      <c r="F887" s="206" t="s">
        <v>1109</v>
      </c>
      <c r="G887" s="207" t="s">
        <v>441</v>
      </c>
      <c r="H887" s="208">
        <v>1</v>
      </c>
      <c r="I887" s="209"/>
      <c r="J887" s="210">
        <f>ROUND(I887*H887,2)</f>
        <v>0</v>
      </c>
      <c r="K887" s="206" t="s">
        <v>1</v>
      </c>
      <c r="L887" s="40"/>
      <c r="M887" s="211" t="s">
        <v>1</v>
      </c>
      <c r="N887" s="212" t="s">
        <v>44</v>
      </c>
      <c r="O887" s="72"/>
      <c r="P887" s="213">
        <f>O887*H887</f>
        <v>0</v>
      </c>
      <c r="Q887" s="213">
        <v>0</v>
      </c>
      <c r="R887" s="213">
        <f>Q887*H887</f>
        <v>0</v>
      </c>
      <c r="S887" s="213">
        <v>0</v>
      </c>
      <c r="T887" s="214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15" t="s">
        <v>299</v>
      </c>
      <c r="AT887" s="215" t="s">
        <v>157</v>
      </c>
      <c r="AU887" s="215" t="s">
        <v>89</v>
      </c>
      <c r="AY887" s="18" t="s">
        <v>154</v>
      </c>
      <c r="BE887" s="216">
        <f>IF(N887="základní",J887,0)</f>
        <v>0</v>
      </c>
      <c r="BF887" s="216">
        <f>IF(N887="snížená",J887,0)</f>
        <v>0</v>
      </c>
      <c r="BG887" s="216">
        <f>IF(N887="zákl. přenesená",J887,0)</f>
        <v>0</v>
      </c>
      <c r="BH887" s="216">
        <f>IF(N887="sníž. přenesená",J887,0)</f>
        <v>0</v>
      </c>
      <c r="BI887" s="216">
        <f>IF(N887="nulová",J887,0)</f>
        <v>0</v>
      </c>
      <c r="BJ887" s="18" t="s">
        <v>87</v>
      </c>
      <c r="BK887" s="216">
        <f>ROUND(I887*H887,2)</f>
        <v>0</v>
      </c>
      <c r="BL887" s="18" t="s">
        <v>299</v>
      </c>
      <c r="BM887" s="215" t="s">
        <v>1110</v>
      </c>
    </row>
    <row r="888" spans="1:65" s="2" customFormat="1" ht="24" customHeight="1">
      <c r="A888" s="35"/>
      <c r="B888" s="36"/>
      <c r="C888" s="250" t="s">
        <v>1111</v>
      </c>
      <c r="D888" s="250" t="s">
        <v>198</v>
      </c>
      <c r="E888" s="251" t="s">
        <v>1112</v>
      </c>
      <c r="F888" s="252" t="s">
        <v>1113</v>
      </c>
      <c r="G888" s="253" t="s">
        <v>441</v>
      </c>
      <c r="H888" s="254">
        <v>1</v>
      </c>
      <c r="I888" s="255"/>
      <c r="J888" s="256">
        <f>ROUND(I888*H888,2)</f>
        <v>0</v>
      </c>
      <c r="K888" s="252" t="s">
        <v>161</v>
      </c>
      <c r="L888" s="257"/>
      <c r="M888" s="258" t="s">
        <v>1</v>
      </c>
      <c r="N888" s="259" t="s">
        <v>44</v>
      </c>
      <c r="O888" s="72"/>
      <c r="P888" s="213">
        <f>O888*H888</f>
        <v>0</v>
      </c>
      <c r="Q888" s="213">
        <v>1.6000000000000001E-3</v>
      </c>
      <c r="R888" s="213">
        <f>Q888*H888</f>
        <v>1.6000000000000001E-3</v>
      </c>
      <c r="S888" s="213">
        <v>0</v>
      </c>
      <c r="T888" s="214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15" t="s">
        <v>449</v>
      </c>
      <c r="AT888" s="215" t="s">
        <v>198</v>
      </c>
      <c r="AU888" s="215" t="s">
        <v>89</v>
      </c>
      <c r="AY888" s="18" t="s">
        <v>154</v>
      </c>
      <c r="BE888" s="216">
        <f>IF(N888="základní",J888,0)</f>
        <v>0</v>
      </c>
      <c r="BF888" s="216">
        <f>IF(N888="snížená",J888,0)</f>
        <v>0</v>
      </c>
      <c r="BG888" s="216">
        <f>IF(N888="zákl. přenesená",J888,0)</f>
        <v>0</v>
      </c>
      <c r="BH888" s="216">
        <f>IF(N888="sníž. přenesená",J888,0)</f>
        <v>0</v>
      </c>
      <c r="BI888" s="216">
        <f>IF(N888="nulová",J888,0)</f>
        <v>0</v>
      </c>
      <c r="BJ888" s="18" t="s">
        <v>87</v>
      </c>
      <c r="BK888" s="216">
        <f>ROUND(I888*H888,2)</f>
        <v>0</v>
      </c>
      <c r="BL888" s="18" t="s">
        <v>299</v>
      </c>
      <c r="BM888" s="215" t="s">
        <v>1114</v>
      </c>
    </row>
    <row r="889" spans="1:65" s="13" customFormat="1" ht="11.25">
      <c r="B889" s="217"/>
      <c r="C889" s="218"/>
      <c r="D889" s="219" t="s">
        <v>164</v>
      </c>
      <c r="E889" s="220" t="s">
        <v>1</v>
      </c>
      <c r="F889" s="221" t="s">
        <v>1115</v>
      </c>
      <c r="G889" s="218"/>
      <c r="H889" s="220" t="s">
        <v>1</v>
      </c>
      <c r="I889" s="222"/>
      <c r="J889" s="218"/>
      <c r="K889" s="218"/>
      <c r="L889" s="223"/>
      <c r="M889" s="224"/>
      <c r="N889" s="225"/>
      <c r="O889" s="225"/>
      <c r="P889" s="225"/>
      <c r="Q889" s="225"/>
      <c r="R889" s="225"/>
      <c r="S889" s="225"/>
      <c r="T889" s="226"/>
      <c r="AT889" s="227" t="s">
        <v>164</v>
      </c>
      <c r="AU889" s="227" t="s">
        <v>89</v>
      </c>
      <c r="AV889" s="13" t="s">
        <v>87</v>
      </c>
      <c r="AW889" s="13" t="s">
        <v>34</v>
      </c>
      <c r="AX889" s="13" t="s">
        <v>79</v>
      </c>
      <c r="AY889" s="227" t="s">
        <v>154</v>
      </c>
    </row>
    <row r="890" spans="1:65" s="14" customFormat="1" ht="11.25">
      <c r="B890" s="228"/>
      <c r="C890" s="229"/>
      <c r="D890" s="219" t="s">
        <v>164</v>
      </c>
      <c r="E890" s="230" t="s">
        <v>1</v>
      </c>
      <c r="F890" s="231" t="s">
        <v>87</v>
      </c>
      <c r="G890" s="229"/>
      <c r="H890" s="232">
        <v>1</v>
      </c>
      <c r="I890" s="233"/>
      <c r="J890" s="229"/>
      <c r="K890" s="229"/>
      <c r="L890" s="234"/>
      <c r="M890" s="235"/>
      <c r="N890" s="236"/>
      <c r="O890" s="236"/>
      <c r="P890" s="236"/>
      <c r="Q890" s="236"/>
      <c r="R890" s="236"/>
      <c r="S890" s="236"/>
      <c r="T890" s="237"/>
      <c r="AT890" s="238" t="s">
        <v>164</v>
      </c>
      <c r="AU890" s="238" t="s">
        <v>89</v>
      </c>
      <c r="AV890" s="14" t="s">
        <v>89</v>
      </c>
      <c r="AW890" s="14" t="s">
        <v>34</v>
      </c>
      <c r="AX890" s="14" t="s">
        <v>87</v>
      </c>
      <c r="AY890" s="238" t="s">
        <v>154</v>
      </c>
    </row>
    <row r="891" spans="1:65" s="2" customFormat="1" ht="36" customHeight="1">
      <c r="A891" s="35"/>
      <c r="B891" s="36"/>
      <c r="C891" s="250" t="s">
        <v>1116</v>
      </c>
      <c r="D891" s="250" t="s">
        <v>198</v>
      </c>
      <c r="E891" s="251" t="s">
        <v>1117</v>
      </c>
      <c r="F891" s="252" t="s">
        <v>1118</v>
      </c>
      <c r="G891" s="253" t="s">
        <v>441</v>
      </c>
      <c r="H891" s="254">
        <v>1</v>
      </c>
      <c r="I891" s="255"/>
      <c r="J891" s="256">
        <f>ROUND(I891*H891,2)</f>
        <v>0</v>
      </c>
      <c r="K891" s="252" t="s">
        <v>1</v>
      </c>
      <c r="L891" s="257"/>
      <c r="M891" s="258" t="s">
        <v>1</v>
      </c>
      <c r="N891" s="259" t="s">
        <v>44</v>
      </c>
      <c r="O891" s="72"/>
      <c r="P891" s="213">
        <f>O891*H891</f>
        <v>0</v>
      </c>
      <c r="Q891" s="213">
        <v>1.7000000000000001E-2</v>
      </c>
      <c r="R891" s="213">
        <f>Q891*H891</f>
        <v>1.7000000000000001E-2</v>
      </c>
      <c r="S891" s="213">
        <v>0</v>
      </c>
      <c r="T891" s="214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215" t="s">
        <v>449</v>
      </c>
      <c r="AT891" s="215" t="s">
        <v>198</v>
      </c>
      <c r="AU891" s="215" t="s">
        <v>89</v>
      </c>
      <c r="AY891" s="18" t="s">
        <v>154</v>
      </c>
      <c r="BE891" s="216">
        <f>IF(N891="základní",J891,0)</f>
        <v>0</v>
      </c>
      <c r="BF891" s="216">
        <f>IF(N891="snížená",J891,0)</f>
        <v>0</v>
      </c>
      <c r="BG891" s="216">
        <f>IF(N891="zákl. přenesená",J891,0)</f>
        <v>0</v>
      </c>
      <c r="BH891" s="216">
        <f>IF(N891="sníž. přenesená",J891,0)</f>
        <v>0</v>
      </c>
      <c r="BI891" s="216">
        <f>IF(N891="nulová",J891,0)</f>
        <v>0</v>
      </c>
      <c r="BJ891" s="18" t="s">
        <v>87</v>
      </c>
      <c r="BK891" s="216">
        <f>ROUND(I891*H891,2)</f>
        <v>0</v>
      </c>
      <c r="BL891" s="18" t="s">
        <v>299</v>
      </c>
      <c r="BM891" s="215" t="s">
        <v>1119</v>
      </c>
    </row>
    <row r="892" spans="1:65" s="13" customFormat="1" ht="11.25">
      <c r="B892" s="217"/>
      <c r="C892" s="218"/>
      <c r="D892" s="219" t="s">
        <v>164</v>
      </c>
      <c r="E892" s="220" t="s">
        <v>1</v>
      </c>
      <c r="F892" s="221" t="s">
        <v>1115</v>
      </c>
      <c r="G892" s="218"/>
      <c r="H892" s="220" t="s">
        <v>1</v>
      </c>
      <c r="I892" s="222"/>
      <c r="J892" s="218"/>
      <c r="K892" s="218"/>
      <c r="L892" s="223"/>
      <c r="M892" s="224"/>
      <c r="N892" s="225"/>
      <c r="O892" s="225"/>
      <c r="P892" s="225"/>
      <c r="Q892" s="225"/>
      <c r="R892" s="225"/>
      <c r="S892" s="225"/>
      <c r="T892" s="226"/>
      <c r="AT892" s="227" t="s">
        <v>164</v>
      </c>
      <c r="AU892" s="227" t="s">
        <v>89</v>
      </c>
      <c r="AV892" s="13" t="s">
        <v>87</v>
      </c>
      <c r="AW892" s="13" t="s">
        <v>34</v>
      </c>
      <c r="AX892" s="13" t="s">
        <v>79</v>
      </c>
      <c r="AY892" s="227" t="s">
        <v>154</v>
      </c>
    </row>
    <row r="893" spans="1:65" s="13" customFormat="1" ht="11.25">
      <c r="B893" s="217"/>
      <c r="C893" s="218"/>
      <c r="D893" s="219" t="s">
        <v>164</v>
      </c>
      <c r="E893" s="220" t="s">
        <v>1</v>
      </c>
      <c r="F893" s="221" t="s">
        <v>1058</v>
      </c>
      <c r="G893" s="218"/>
      <c r="H893" s="220" t="s">
        <v>1</v>
      </c>
      <c r="I893" s="222"/>
      <c r="J893" s="218"/>
      <c r="K893" s="218"/>
      <c r="L893" s="223"/>
      <c r="M893" s="224"/>
      <c r="N893" s="225"/>
      <c r="O893" s="225"/>
      <c r="P893" s="225"/>
      <c r="Q893" s="225"/>
      <c r="R893" s="225"/>
      <c r="S893" s="225"/>
      <c r="T893" s="226"/>
      <c r="AT893" s="227" t="s">
        <v>164</v>
      </c>
      <c r="AU893" s="227" t="s">
        <v>89</v>
      </c>
      <c r="AV893" s="13" t="s">
        <v>87</v>
      </c>
      <c r="AW893" s="13" t="s">
        <v>34</v>
      </c>
      <c r="AX893" s="13" t="s">
        <v>79</v>
      </c>
      <c r="AY893" s="227" t="s">
        <v>154</v>
      </c>
    </row>
    <row r="894" spans="1:65" s="14" customFormat="1" ht="11.25">
      <c r="B894" s="228"/>
      <c r="C894" s="229"/>
      <c r="D894" s="219" t="s">
        <v>164</v>
      </c>
      <c r="E894" s="230" t="s">
        <v>1</v>
      </c>
      <c r="F894" s="231" t="s">
        <v>87</v>
      </c>
      <c r="G894" s="229"/>
      <c r="H894" s="232">
        <v>1</v>
      </c>
      <c r="I894" s="233"/>
      <c r="J894" s="229"/>
      <c r="K894" s="229"/>
      <c r="L894" s="234"/>
      <c r="M894" s="235"/>
      <c r="N894" s="236"/>
      <c r="O894" s="236"/>
      <c r="P894" s="236"/>
      <c r="Q894" s="236"/>
      <c r="R894" s="236"/>
      <c r="S894" s="236"/>
      <c r="T894" s="237"/>
      <c r="AT894" s="238" t="s">
        <v>164</v>
      </c>
      <c r="AU894" s="238" t="s">
        <v>89</v>
      </c>
      <c r="AV894" s="14" t="s">
        <v>89</v>
      </c>
      <c r="AW894" s="14" t="s">
        <v>34</v>
      </c>
      <c r="AX894" s="14" t="s">
        <v>87</v>
      </c>
      <c r="AY894" s="238" t="s">
        <v>154</v>
      </c>
    </row>
    <row r="895" spans="1:65" s="13" customFormat="1" ht="11.25">
      <c r="B895" s="217"/>
      <c r="C895" s="218"/>
      <c r="D895" s="219" t="s">
        <v>164</v>
      </c>
      <c r="E895" s="220" t="s">
        <v>1</v>
      </c>
      <c r="F895" s="221" t="s">
        <v>1059</v>
      </c>
      <c r="G895" s="218"/>
      <c r="H895" s="220" t="s">
        <v>1</v>
      </c>
      <c r="I895" s="222"/>
      <c r="J895" s="218"/>
      <c r="K895" s="218"/>
      <c r="L895" s="223"/>
      <c r="M895" s="224"/>
      <c r="N895" s="225"/>
      <c r="O895" s="225"/>
      <c r="P895" s="225"/>
      <c r="Q895" s="225"/>
      <c r="R895" s="225"/>
      <c r="S895" s="225"/>
      <c r="T895" s="226"/>
      <c r="AT895" s="227" t="s">
        <v>164</v>
      </c>
      <c r="AU895" s="227" t="s">
        <v>89</v>
      </c>
      <c r="AV895" s="13" t="s">
        <v>87</v>
      </c>
      <c r="AW895" s="13" t="s">
        <v>34</v>
      </c>
      <c r="AX895" s="13" t="s">
        <v>79</v>
      </c>
      <c r="AY895" s="227" t="s">
        <v>154</v>
      </c>
    </row>
    <row r="896" spans="1:65" s="13" customFormat="1" ht="22.5">
      <c r="B896" s="217"/>
      <c r="C896" s="218"/>
      <c r="D896" s="219" t="s">
        <v>164</v>
      </c>
      <c r="E896" s="220" t="s">
        <v>1</v>
      </c>
      <c r="F896" s="221" t="s">
        <v>1060</v>
      </c>
      <c r="G896" s="218"/>
      <c r="H896" s="220" t="s">
        <v>1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AT896" s="227" t="s">
        <v>164</v>
      </c>
      <c r="AU896" s="227" t="s">
        <v>89</v>
      </c>
      <c r="AV896" s="13" t="s">
        <v>87</v>
      </c>
      <c r="AW896" s="13" t="s">
        <v>34</v>
      </c>
      <c r="AX896" s="13" t="s">
        <v>79</v>
      </c>
      <c r="AY896" s="227" t="s">
        <v>154</v>
      </c>
    </row>
    <row r="897" spans="1:65" s="2" customFormat="1" ht="36" customHeight="1">
      <c r="A897" s="35"/>
      <c r="B897" s="36"/>
      <c r="C897" s="204" t="s">
        <v>1120</v>
      </c>
      <c r="D897" s="204" t="s">
        <v>157</v>
      </c>
      <c r="E897" s="205" t="s">
        <v>1121</v>
      </c>
      <c r="F897" s="206" t="s">
        <v>1122</v>
      </c>
      <c r="G897" s="207" t="s">
        <v>441</v>
      </c>
      <c r="H897" s="208">
        <v>4</v>
      </c>
      <c r="I897" s="209"/>
      <c r="J897" s="210">
        <f>ROUND(I897*H897,2)</f>
        <v>0</v>
      </c>
      <c r="K897" s="206" t="s">
        <v>161</v>
      </c>
      <c r="L897" s="40"/>
      <c r="M897" s="211" t="s">
        <v>1</v>
      </c>
      <c r="N897" s="212" t="s">
        <v>44</v>
      </c>
      <c r="O897" s="72"/>
      <c r="P897" s="213">
        <f>O897*H897</f>
        <v>0</v>
      </c>
      <c r="Q897" s="213">
        <v>0</v>
      </c>
      <c r="R897" s="213">
        <f>Q897*H897</f>
        <v>0</v>
      </c>
      <c r="S897" s="213">
        <v>0</v>
      </c>
      <c r="T897" s="214">
        <f>S897*H897</f>
        <v>0</v>
      </c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R897" s="215" t="s">
        <v>299</v>
      </c>
      <c r="AT897" s="215" t="s">
        <v>157</v>
      </c>
      <c r="AU897" s="215" t="s">
        <v>89</v>
      </c>
      <c r="AY897" s="18" t="s">
        <v>154</v>
      </c>
      <c r="BE897" s="216">
        <f>IF(N897="základní",J897,0)</f>
        <v>0</v>
      </c>
      <c r="BF897" s="216">
        <f>IF(N897="snížená",J897,0)</f>
        <v>0</v>
      </c>
      <c r="BG897" s="216">
        <f>IF(N897="zákl. přenesená",J897,0)</f>
        <v>0</v>
      </c>
      <c r="BH897" s="216">
        <f>IF(N897="sníž. přenesená",J897,0)</f>
        <v>0</v>
      </c>
      <c r="BI897" s="216">
        <f>IF(N897="nulová",J897,0)</f>
        <v>0</v>
      </c>
      <c r="BJ897" s="18" t="s">
        <v>87</v>
      </c>
      <c r="BK897" s="216">
        <f>ROUND(I897*H897,2)</f>
        <v>0</v>
      </c>
      <c r="BL897" s="18" t="s">
        <v>299</v>
      </c>
      <c r="BM897" s="215" t="s">
        <v>1123</v>
      </c>
    </row>
    <row r="898" spans="1:65" s="13" customFormat="1" ht="11.25">
      <c r="B898" s="217"/>
      <c r="C898" s="218"/>
      <c r="D898" s="219" t="s">
        <v>164</v>
      </c>
      <c r="E898" s="220" t="s">
        <v>1</v>
      </c>
      <c r="F898" s="221" t="s">
        <v>1124</v>
      </c>
      <c r="G898" s="218"/>
      <c r="H898" s="220" t="s">
        <v>1</v>
      </c>
      <c r="I898" s="222"/>
      <c r="J898" s="218"/>
      <c r="K898" s="218"/>
      <c r="L898" s="223"/>
      <c r="M898" s="224"/>
      <c r="N898" s="225"/>
      <c r="O898" s="225"/>
      <c r="P898" s="225"/>
      <c r="Q898" s="225"/>
      <c r="R898" s="225"/>
      <c r="S898" s="225"/>
      <c r="T898" s="226"/>
      <c r="AT898" s="227" t="s">
        <v>164</v>
      </c>
      <c r="AU898" s="227" t="s">
        <v>89</v>
      </c>
      <c r="AV898" s="13" t="s">
        <v>87</v>
      </c>
      <c r="AW898" s="13" t="s">
        <v>34</v>
      </c>
      <c r="AX898" s="13" t="s">
        <v>79</v>
      </c>
      <c r="AY898" s="227" t="s">
        <v>154</v>
      </c>
    </row>
    <row r="899" spans="1:65" s="14" customFormat="1" ht="11.25">
      <c r="B899" s="228"/>
      <c r="C899" s="229"/>
      <c r="D899" s="219" t="s">
        <v>164</v>
      </c>
      <c r="E899" s="230" t="s">
        <v>1</v>
      </c>
      <c r="F899" s="231" t="s">
        <v>162</v>
      </c>
      <c r="G899" s="229"/>
      <c r="H899" s="232">
        <v>4</v>
      </c>
      <c r="I899" s="233"/>
      <c r="J899" s="229"/>
      <c r="K899" s="229"/>
      <c r="L899" s="234"/>
      <c r="M899" s="235"/>
      <c r="N899" s="236"/>
      <c r="O899" s="236"/>
      <c r="P899" s="236"/>
      <c r="Q899" s="236"/>
      <c r="R899" s="236"/>
      <c r="S899" s="236"/>
      <c r="T899" s="237"/>
      <c r="AT899" s="238" t="s">
        <v>164</v>
      </c>
      <c r="AU899" s="238" t="s">
        <v>89</v>
      </c>
      <c r="AV899" s="14" t="s">
        <v>89</v>
      </c>
      <c r="AW899" s="14" t="s">
        <v>34</v>
      </c>
      <c r="AX899" s="14" t="s">
        <v>87</v>
      </c>
      <c r="AY899" s="238" t="s">
        <v>154</v>
      </c>
    </row>
    <row r="900" spans="1:65" s="2" customFormat="1" ht="16.5" customHeight="1">
      <c r="A900" s="35"/>
      <c r="B900" s="36"/>
      <c r="C900" s="250" t="s">
        <v>1125</v>
      </c>
      <c r="D900" s="250" t="s">
        <v>198</v>
      </c>
      <c r="E900" s="251" t="s">
        <v>1126</v>
      </c>
      <c r="F900" s="252" t="s">
        <v>1127</v>
      </c>
      <c r="G900" s="253" t="s">
        <v>441</v>
      </c>
      <c r="H900" s="254">
        <v>4</v>
      </c>
      <c r="I900" s="255"/>
      <c r="J900" s="256">
        <f>ROUND(I900*H900,2)</f>
        <v>0</v>
      </c>
      <c r="K900" s="252" t="s">
        <v>1</v>
      </c>
      <c r="L900" s="257"/>
      <c r="M900" s="258" t="s">
        <v>1</v>
      </c>
      <c r="N900" s="259" t="s">
        <v>44</v>
      </c>
      <c r="O900" s="72"/>
      <c r="P900" s="213">
        <f>O900*H900</f>
        <v>0</v>
      </c>
      <c r="Q900" s="213">
        <v>7.0000000000000001E-3</v>
      </c>
      <c r="R900" s="213">
        <f>Q900*H900</f>
        <v>2.8000000000000001E-2</v>
      </c>
      <c r="S900" s="213">
        <v>0</v>
      </c>
      <c r="T900" s="214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215" t="s">
        <v>449</v>
      </c>
      <c r="AT900" s="215" t="s">
        <v>198</v>
      </c>
      <c r="AU900" s="215" t="s">
        <v>89</v>
      </c>
      <c r="AY900" s="18" t="s">
        <v>154</v>
      </c>
      <c r="BE900" s="216">
        <f>IF(N900="základní",J900,0)</f>
        <v>0</v>
      </c>
      <c r="BF900" s="216">
        <f>IF(N900="snížená",J900,0)</f>
        <v>0</v>
      </c>
      <c r="BG900" s="216">
        <f>IF(N900="zákl. přenesená",J900,0)</f>
        <v>0</v>
      </c>
      <c r="BH900" s="216">
        <f>IF(N900="sníž. přenesená",J900,0)</f>
        <v>0</v>
      </c>
      <c r="BI900" s="216">
        <f>IF(N900="nulová",J900,0)</f>
        <v>0</v>
      </c>
      <c r="BJ900" s="18" t="s">
        <v>87</v>
      </c>
      <c r="BK900" s="216">
        <f>ROUND(I900*H900,2)</f>
        <v>0</v>
      </c>
      <c r="BL900" s="18" t="s">
        <v>299</v>
      </c>
      <c r="BM900" s="215" t="s">
        <v>1128</v>
      </c>
    </row>
    <row r="901" spans="1:65" s="13" customFormat="1" ht="11.25">
      <c r="B901" s="217"/>
      <c r="C901" s="218"/>
      <c r="D901" s="219" t="s">
        <v>164</v>
      </c>
      <c r="E901" s="220" t="s">
        <v>1</v>
      </c>
      <c r="F901" s="221" t="s">
        <v>1129</v>
      </c>
      <c r="G901" s="218"/>
      <c r="H901" s="220" t="s">
        <v>1</v>
      </c>
      <c r="I901" s="222"/>
      <c r="J901" s="218"/>
      <c r="K901" s="218"/>
      <c r="L901" s="223"/>
      <c r="M901" s="224"/>
      <c r="N901" s="225"/>
      <c r="O901" s="225"/>
      <c r="P901" s="225"/>
      <c r="Q901" s="225"/>
      <c r="R901" s="225"/>
      <c r="S901" s="225"/>
      <c r="T901" s="226"/>
      <c r="AT901" s="227" t="s">
        <v>164</v>
      </c>
      <c r="AU901" s="227" t="s">
        <v>89</v>
      </c>
      <c r="AV901" s="13" t="s">
        <v>87</v>
      </c>
      <c r="AW901" s="13" t="s">
        <v>34</v>
      </c>
      <c r="AX901" s="13" t="s">
        <v>79</v>
      </c>
      <c r="AY901" s="227" t="s">
        <v>154</v>
      </c>
    </row>
    <row r="902" spans="1:65" s="14" customFormat="1" ht="11.25">
      <c r="B902" s="228"/>
      <c r="C902" s="229"/>
      <c r="D902" s="219" t="s">
        <v>164</v>
      </c>
      <c r="E902" s="230" t="s">
        <v>1</v>
      </c>
      <c r="F902" s="231" t="s">
        <v>162</v>
      </c>
      <c r="G902" s="229"/>
      <c r="H902" s="232">
        <v>4</v>
      </c>
      <c r="I902" s="233"/>
      <c r="J902" s="229"/>
      <c r="K902" s="229"/>
      <c r="L902" s="234"/>
      <c r="M902" s="235"/>
      <c r="N902" s="236"/>
      <c r="O902" s="236"/>
      <c r="P902" s="236"/>
      <c r="Q902" s="236"/>
      <c r="R902" s="236"/>
      <c r="S902" s="236"/>
      <c r="T902" s="237"/>
      <c r="AT902" s="238" t="s">
        <v>164</v>
      </c>
      <c r="AU902" s="238" t="s">
        <v>89</v>
      </c>
      <c r="AV902" s="14" t="s">
        <v>89</v>
      </c>
      <c r="AW902" s="14" t="s">
        <v>34</v>
      </c>
      <c r="AX902" s="14" t="s">
        <v>87</v>
      </c>
      <c r="AY902" s="238" t="s">
        <v>154</v>
      </c>
    </row>
    <row r="903" spans="1:65" s="2" customFormat="1" ht="36" customHeight="1">
      <c r="A903" s="35"/>
      <c r="B903" s="36"/>
      <c r="C903" s="204" t="s">
        <v>1130</v>
      </c>
      <c r="D903" s="204" t="s">
        <v>157</v>
      </c>
      <c r="E903" s="205" t="s">
        <v>1131</v>
      </c>
      <c r="F903" s="206" t="s">
        <v>1132</v>
      </c>
      <c r="G903" s="207" t="s">
        <v>247</v>
      </c>
      <c r="H903" s="208">
        <v>22</v>
      </c>
      <c r="I903" s="209"/>
      <c r="J903" s="210">
        <f>ROUND(I903*H903,2)</f>
        <v>0</v>
      </c>
      <c r="K903" s="206" t="s">
        <v>1</v>
      </c>
      <c r="L903" s="40"/>
      <c r="M903" s="211" t="s">
        <v>1</v>
      </c>
      <c r="N903" s="212" t="s">
        <v>44</v>
      </c>
      <c r="O903" s="72"/>
      <c r="P903" s="213">
        <f>O903*H903</f>
        <v>0</v>
      </c>
      <c r="Q903" s="213">
        <v>0</v>
      </c>
      <c r="R903" s="213">
        <f>Q903*H903</f>
        <v>0</v>
      </c>
      <c r="S903" s="213">
        <v>0</v>
      </c>
      <c r="T903" s="214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15" t="s">
        <v>299</v>
      </c>
      <c r="AT903" s="215" t="s">
        <v>157</v>
      </c>
      <c r="AU903" s="215" t="s">
        <v>89</v>
      </c>
      <c r="AY903" s="18" t="s">
        <v>154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18" t="s">
        <v>87</v>
      </c>
      <c r="BK903" s="216">
        <f>ROUND(I903*H903,2)</f>
        <v>0</v>
      </c>
      <c r="BL903" s="18" t="s">
        <v>299</v>
      </c>
      <c r="BM903" s="215" t="s">
        <v>1133</v>
      </c>
    </row>
    <row r="904" spans="1:65" s="14" customFormat="1" ht="11.25">
      <c r="B904" s="228"/>
      <c r="C904" s="229"/>
      <c r="D904" s="219" t="s">
        <v>164</v>
      </c>
      <c r="E904" s="230" t="s">
        <v>1</v>
      </c>
      <c r="F904" s="231" t="s">
        <v>1134</v>
      </c>
      <c r="G904" s="229"/>
      <c r="H904" s="232">
        <v>20.675000000000001</v>
      </c>
      <c r="I904" s="233"/>
      <c r="J904" s="229"/>
      <c r="K904" s="229"/>
      <c r="L904" s="234"/>
      <c r="M904" s="235"/>
      <c r="N904" s="236"/>
      <c r="O904" s="236"/>
      <c r="P904" s="236"/>
      <c r="Q904" s="236"/>
      <c r="R904" s="236"/>
      <c r="S904" s="236"/>
      <c r="T904" s="237"/>
      <c r="AT904" s="238" t="s">
        <v>164</v>
      </c>
      <c r="AU904" s="238" t="s">
        <v>89</v>
      </c>
      <c r="AV904" s="14" t="s">
        <v>89</v>
      </c>
      <c r="AW904" s="14" t="s">
        <v>34</v>
      </c>
      <c r="AX904" s="14" t="s">
        <v>79</v>
      </c>
      <c r="AY904" s="238" t="s">
        <v>154</v>
      </c>
    </row>
    <row r="905" spans="1:65" s="14" customFormat="1" ht="11.25">
      <c r="B905" s="228"/>
      <c r="C905" s="229"/>
      <c r="D905" s="219" t="s">
        <v>164</v>
      </c>
      <c r="E905" s="230" t="s">
        <v>1</v>
      </c>
      <c r="F905" s="231" t="s">
        <v>1135</v>
      </c>
      <c r="G905" s="229"/>
      <c r="H905" s="232">
        <v>1.325</v>
      </c>
      <c r="I905" s="233"/>
      <c r="J905" s="229"/>
      <c r="K905" s="229"/>
      <c r="L905" s="234"/>
      <c r="M905" s="235"/>
      <c r="N905" s="236"/>
      <c r="O905" s="236"/>
      <c r="P905" s="236"/>
      <c r="Q905" s="236"/>
      <c r="R905" s="236"/>
      <c r="S905" s="236"/>
      <c r="T905" s="237"/>
      <c r="AT905" s="238" t="s">
        <v>164</v>
      </c>
      <c r="AU905" s="238" t="s">
        <v>89</v>
      </c>
      <c r="AV905" s="14" t="s">
        <v>89</v>
      </c>
      <c r="AW905" s="14" t="s">
        <v>34</v>
      </c>
      <c r="AX905" s="14" t="s">
        <v>79</v>
      </c>
      <c r="AY905" s="238" t="s">
        <v>154</v>
      </c>
    </row>
    <row r="906" spans="1:65" s="15" customFormat="1" ht="11.25">
      <c r="B906" s="239"/>
      <c r="C906" s="240"/>
      <c r="D906" s="219" t="s">
        <v>164</v>
      </c>
      <c r="E906" s="241" t="s">
        <v>1</v>
      </c>
      <c r="F906" s="242" t="s">
        <v>172</v>
      </c>
      <c r="G906" s="240"/>
      <c r="H906" s="243">
        <v>22</v>
      </c>
      <c r="I906" s="244"/>
      <c r="J906" s="240"/>
      <c r="K906" s="240"/>
      <c r="L906" s="245"/>
      <c r="M906" s="246"/>
      <c r="N906" s="247"/>
      <c r="O906" s="247"/>
      <c r="P906" s="247"/>
      <c r="Q906" s="247"/>
      <c r="R906" s="247"/>
      <c r="S906" s="247"/>
      <c r="T906" s="248"/>
      <c r="AT906" s="249" t="s">
        <v>164</v>
      </c>
      <c r="AU906" s="249" t="s">
        <v>89</v>
      </c>
      <c r="AV906" s="15" t="s">
        <v>162</v>
      </c>
      <c r="AW906" s="15" t="s">
        <v>34</v>
      </c>
      <c r="AX906" s="15" t="s">
        <v>87</v>
      </c>
      <c r="AY906" s="249" t="s">
        <v>154</v>
      </c>
    </row>
    <row r="907" spans="1:65" s="2" customFormat="1" ht="36" customHeight="1">
      <c r="A907" s="35"/>
      <c r="B907" s="36"/>
      <c r="C907" s="204" t="s">
        <v>1136</v>
      </c>
      <c r="D907" s="204" t="s">
        <v>157</v>
      </c>
      <c r="E907" s="205" t="s">
        <v>1137</v>
      </c>
      <c r="F907" s="206" t="s">
        <v>1138</v>
      </c>
      <c r="G907" s="207" t="s">
        <v>186</v>
      </c>
      <c r="H907" s="208">
        <v>0.432</v>
      </c>
      <c r="I907" s="209"/>
      <c r="J907" s="210">
        <f>ROUND(I907*H907,2)</f>
        <v>0</v>
      </c>
      <c r="K907" s="206" t="s">
        <v>161</v>
      </c>
      <c r="L907" s="40"/>
      <c r="M907" s="211" t="s">
        <v>1</v>
      </c>
      <c r="N907" s="212" t="s">
        <v>44</v>
      </c>
      <c r="O907" s="72"/>
      <c r="P907" s="213">
        <f>O907*H907</f>
        <v>0</v>
      </c>
      <c r="Q907" s="213">
        <v>0</v>
      </c>
      <c r="R907" s="213">
        <f>Q907*H907</f>
        <v>0</v>
      </c>
      <c r="S907" s="213">
        <v>0</v>
      </c>
      <c r="T907" s="214">
        <f>S907*H907</f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215" t="s">
        <v>299</v>
      </c>
      <c r="AT907" s="215" t="s">
        <v>157</v>
      </c>
      <c r="AU907" s="215" t="s">
        <v>89</v>
      </c>
      <c r="AY907" s="18" t="s">
        <v>154</v>
      </c>
      <c r="BE907" s="216">
        <f>IF(N907="základní",J907,0)</f>
        <v>0</v>
      </c>
      <c r="BF907" s="216">
        <f>IF(N907="snížená",J907,0)</f>
        <v>0</v>
      </c>
      <c r="BG907" s="216">
        <f>IF(N907="zákl. přenesená",J907,0)</f>
        <v>0</v>
      </c>
      <c r="BH907" s="216">
        <f>IF(N907="sníž. přenesená",J907,0)</f>
        <v>0</v>
      </c>
      <c r="BI907" s="216">
        <f>IF(N907="nulová",J907,0)</f>
        <v>0</v>
      </c>
      <c r="BJ907" s="18" t="s">
        <v>87</v>
      </c>
      <c r="BK907" s="216">
        <f>ROUND(I907*H907,2)</f>
        <v>0</v>
      </c>
      <c r="BL907" s="18" t="s">
        <v>299</v>
      </c>
      <c r="BM907" s="215" t="s">
        <v>1139</v>
      </c>
    </row>
    <row r="908" spans="1:65" s="12" customFormat="1" ht="22.9" customHeight="1">
      <c r="B908" s="188"/>
      <c r="C908" s="189"/>
      <c r="D908" s="190" t="s">
        <v>78</v>
      </c>
      <c r="E908" s="202" t="s">
        <v>1140</v>
      </c>
      <c r="F908" s="202" t="s">
        <v>1141</v>
      </c>
      <c r="G908" s="189"/>
      <c r="H908" s="189"/>
      <c r="I908" s="192"/>
      <c r="J908" s="203">
        <f>BK908</f>
        <v>0</v>
      </c>
      <c r="K908" s="189"/>
      <c r="L908" s="194"/>
      <c r="M908" s="195"/>
      <c r="N908" s="196"/>
      <c r="O908" s="196"/>
      <c r="P908" s="197">
        <f>SUM(P909:P985)</f>
        <v>0</v>
      </c>
      <c r="Q908" s="196"/>
      <c r="R908" s="197">
        <f>SUM(R909:R985)</f>
        <v>0.24632999999999999</v>
      </c>
      <c r="S908" s="196"/>
      <c r="T908" s="198">
        <f>SUM(T909:T985)</f>
        <v>0</v>
      </c>
      <c r="AR908" s="199" t="s">
        <v>89</v>
      </c>
      <c r="AT908" s="200" t="s">
        <v>78</v>
      </c>
      <c r="AU908" s="200" t="s">
        <v>87</v>
      </c>
      <c r="AY908" s="199" t="s">
        <v>154</v>
      </c>
      <c r="BK908" s="201">
        <f>SUM(BK909:BK985)</f>
        <v>0</v>
      </c>
    </row>
    <row r="909" spans="1:65" s="2" customFormat="1" ht="24" customHeight="1">
      <c r="A909" s="35"/>
      <c r="B909" s="36"/>
      <c r="C909" s="204" t="s">
        <v>1142</v>
      </c>
      <c r="D909" s="204" t="s">
        <v>157</v>
      </c>
      <c r="E909" s="205" t="s">
        <v>1143</v>
      </c>
      <c r="F909" s="206" t="s">
        <v>1144</v>
      </c>
      <c r="G909" s="207" t="s">
        <v>896</v>
      </c>
      <c r="H909" s="208">
        <v>26</v>
      </c>
      <c r="I909" s="209"/>
      <c r="J909" s="210">
        <f>ROUND(I909*H909,2)</f>
        <v>0</v>
      </c>
      <c r="K909" s="206" t="s">
        <v>161</v>
      </c>
      <c r="L909" s="40"/>
      <c r="M909" s="211" t="s">
        <v>1</v>
      </c>
      <c r="N909" s="212" t="s">
        <v>44</v>
      </c>
      <c r="O909" s="72"/>
      <c r="P909" s="213">
        <f>O909*H909</f>
        <v>0</v>
      </c>
      <c r="Q909" s="213">
        <v>6.9999999999999994E-5</v>
      </c>
      <c r="R909" s="213">
        <f>Q909*H909</f>
        <v>1.8199999999999998E-3</v>
      </c>
      <c r="S909" s="213">
        <v>0</v>
      </c>
      <c r="T909" s="214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215" t="s">
        <v>299</v>
      </c>
      <c r="AT909" s="215" t="s">
        <v>157</v>
      </c>
      <c r="AU909" s="215" t="s">
        <v>89</v>
      </c>
      <c r="AY909" s="18" t="s">
        <v>154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8" t="s">
        <v>87</v>
      </c>
      <c r="BK909" s="216">
        <f>ROUND(I909*H909,2)</f>
        <v>0</v>
      </c>
      <c r="BL909" s="18" t="s">
        <v>299</v>
      </c>
      <c r="BM909" s="215" t="s">
        <v>1145</v>
      </c>
    </row>
    <row r="910" spans="1:65" s="13" customFormat="1" ht="11.25">
      <c r="B910" s="217"/>
      <c r="C910" s="218"/>
      <c r="D910" s="219" t="s">
        <v>164</v>
      </c>
      <c r="E910" s="220" t="s">
        <v>1</v>
      </c>
      <c r="F910" s="221" t="s">
        <v>1146</v>
      </c>
      <c r="G910" s="218"/>
      <c r="H910" s="220" t="s">
        <v>1</v>
      </c>
      <c r="I910" s="222"/>
      <c r="J910" s="218"/>
      <c r="K910" s="218"/>
      <c r="L910" s="223"/>
      <c r="M910" s="224"/>
      <c r="N910" s="225"/>
      <c r="O910" s="225"/>
      <c r="P910" s="225"/>
      <c r="Q910" s="225"/>
      <c r="R910" s="225"/>
      <c r="S910" s="225"/>
      <c r="T910" s="226"/>
      <c r="AT910" s="227" t="s">
        <v>164</v>
      </c>
      <c r="AU910" s="227" t="s">
        <v>89</v>
      </c>
      <c r="AV910" s="13" t="s">
        <v>87</v>
      </c>
      <c r="AW910" s="13" t="s">
        <v>34</v>
      </c>
      <c r="AX910" s="13" t="s">
        <v>79</v>
      </c>
      <c r="AY910" s="227" t="s">
        <v>154</v>
      </c>
    </row>
    <row r="911" spans="1:65" s="13" customFormat="1" ht="11.25">
      <c r="B911" s="217"/>
      <c r="C911" s="218"/>
      <c r="D911" s="219" t="s">
        <v>164</v>
      </c>
      <c r="E911" s="220" t="s">
        <v>1</v>
      </c>
      <c r="F911" s="221" t="s">
        <v>1147</v>
      </c>
      <c r="G911" s="218"/>
      <c r="H911" s="220" t="s">
        <v>1</v>
      </c>
      <c r="I911" s="222"/>
      <c r="J911" s="218"/>
      <c r="K911" s="218"/>
      <c r="L911" s="223"/>
      <c r="M911" s="224"/>
      <c r="N911" s="225"/>
      <c r="O911" s="225"/>
      <c r="P911" s="225"/>
      <c r="Q911" s="225"/>
      <c r="R911" s="225"/>
      <c r="S911" s="225"/>
      <c r="T911" s="226"/>
      <c r="AT911" s="227" t="s">
        <v>164</v>
      </c>
      <c r="AU911" s="227" t="s">
        <v>89</v>
      </c>
      <c r="AV911" s="13" t="s">
        <v>87</v>
      </c>
      <c r="AW911" s="13" t="s">
        <v>34</v>
      </c>
      <c r="AX911" s="13" t="s">
        <v>79</v>
      </c>
      <c r="AY911" s="227" t="s">
        <v>154</v>
      </c>
    </row>
    <row r="912" spans="1:65" s="14" customFormat="1" ht="11.25">
      <c r="B912" s="228"/>
      <c r="C912" s="229"/>
      <c r="D912" s="219" t="s">
        <v>164</v>
      </c>
      <c r="E912" s="230" t="s">
        <v>1</v>
      </c>
      <c r="F912" s="231" t="s">
        <v>1148</v>
      </c>
      <c r="G912" s="229"/>
      <c r="H912" s="232">
        <v>26</v>
      </c>
      <c r="I912" s="233"/>
      <c r="J912" s="229"/>
      <c r="K912" s="229"/>
      <c r="L912" s="234"/>
      <c r="M912" s="235"/>
      <c r="N912" s="236"/>
      <c r="O912" s="236"/>
      <c r="P912" s="236"/>
      <c r="Q912" s="236"/>
      <c r="R912" s="236"/>
      <c r="S912" s="236"/>
      <c r="T912" s="237"/>
      <c r="AT912" s="238" t="s">
        <v>164</v>
      </c>
      <c r="AU912" s="238" t="s">
        <v>89</v>
      </c>
      <c r="AV912" s="14" t="s">
        <v>89</v>
      </c>
      <c r="AW912" s="14" t="s">
        <v>34</v>
      </c>
      <c r="AX912" s="14" t="s">
        <v>87</v>
      </c>
      <c r="AY912" s="238" t="s">
        <v>154</v>
      </c>
    </row>
    <row r="913" spans="1:65" s="2" customFormat="1" ht="16.5" customHeight="1">
      <c r="A913" s="35"/>
      <c r="B913" s="36"/>
      <c r="C913" s="250" t="s">
        <v>1149</v>
      </c>
      <c r="D913" s="250" t="s">
        <v>198</v>
      </c>
      <c r="E913" s="251" t="s">
        <v>1150</v>
      </c>
      <c r="F913" s="252" t="s">
        <v>1151</v>
      </c>
      <c r="G913" s="253" t="s">
        <v>896</v>
      </c>
      <c r="H913" s="254">
        <v>26</v>
      </c>
      <c r="I913" s="255"/>
      <c r="J913" s="256">
        <f>ROUND(I913*H913,2)</f>
        <v>0</v>
      </c>
      <c r="K913" s="252" t="s">
        <v>1</v>
      </c>
      <c r="L913" s="257"/>
      <c r="M913" s="258" t="s">
        <v>1</v>
      </c>
      <c r="N913" s="259" t="s">
        <v>44</v>
      </c>
      <c r="O913" s="72"/>
      <c r="P913" s="213">
        <f>O913*H913</f>
        <v>0</v>
      </c>
      <c r="Q913" s="213">
        <v>0</v>
      </c>
      <c r="R913" s="213">
        <f>Q913*H913</f>
        <v>0</v>
      </c>
      <c r="S913" s="213">
        <v>0</v>
      </c>
      <c r="T913" s="214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215" t="s">
        <v>449</v>
      </c>
      <c r="AT913" s="215" t="s">
        <v>198</v>
      </c>
      <c r="AU913" s="215" t="s">
        <v>89</v>
      </c>
      <c r="AY913" s="18" t="s">
        <v>154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8" t="s">
        <v>87</v>
      </c>
      <c r="BK913" s="216">
        <f>ROUND(I913*H913,2)</f>
        <v>0</v>
      </c>
      <c r="BL913" s="18" t="s">
        <v>299</v>
      </c>
      <c r="BM913" s="215" t="s">
        <v>1152</v>
      </c>
    </row>
    <row r="914" spans="1:65" s="2" customFormat="1" ht="60" customHeight="1">
      <c r="A914" s="35"/>
      <c r="B914" s="36"/>
      <c r="C914" s="204" t="s">
        <v>1153</v>
      </c>
      <c r="D914" s="204" t="s">
        <v>157</v>
      </c>
      <c r="E914" s="205" t="s">
        <v>1154</v>
      </c>
      <c r="F914" s="206" t="s">
        <v>1155</v>
      </c>
      <c r="G914" s="207" t="s">
        <v>441</v>
      </c>
      <c r="H914" s="208">
        <v>1</v>
      </c>
      <c r="I914" s="209"/>
      <c r="J914" s="210">
        <f>ROUND(I914*H914,2)</f>
        <v>0</v>
      </c>
      <c r="K914" s="206" t="s">
        <v>1</v>
      </c>
      <c r="L914" s="40"/>
      <c r="M914" s="211" t="s">
        <v>1</v>
      </c>
      <c r="N914" s="212" t="s">
        <v>44</v>
      </c>
      <c r="O914" s="72"/>
      <c r="P914" s="213">
        <f>O914*H914</f>
        <v>0</v>
      </c>
      <c r="Q914" s="213">
        <v>0.2</v>
      </c>
      <c r="R914" s="213">
        <f>Q914*H914</f>
        <v>0.2</v>
      </c>
      <c r="S914" s="213">
        <v>0</v>
      </c>
      <c r="T914" s="214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15" t="s">
        <v>299</v>
      </c>
      <c r="AT914" s="215" t="s">
        <v>157</v>
      </c>
      <c r="AU914" s="215" t="s">
        <v>89</v>
      </c>
      <c r="AY914" s="18" t="s">
        <v>154</v>
      </c>
      <c r="BE914" s="216">
        <f>IF(N914="základní",J914,0)</f>
        <v>0</v>
      </c>
      <c r="BF914" s="216">
        <f>IF(N914="snížená",J914,0)</f>
        <v>0</v>
      </c>
      <c r="BG914" s="216">
        <f>IF(N914="zákl. přenesená",J914,0)</f>
        <v>0</v>
      </c>
      <c r="BH914" s="216">
        <f>IF(N914="sníž. přenesená",J914,0)</f>
        <v>0</v>
      </c>
      <c r="BI914" s="216">
        <f>IF(N914="nulová",J914,0)</f>
        <v>0</v>
      </c>
      <c r="BJ914" s="18" t="s">
        <v>87</v>
      </c>
      <c r="BK914" s="216">
        <f>ROUND(I914*H914,2)</f>
        <v>0</v>
      </c>
      <c r="BL914" s="18" t="s">
        <v>299</v>
      </c>
      <c r="BM914" s="215" t="s">
        <v>1156</v>
      </c>
    </row>
    <row r="915" spans="1:65" s="13" customFormat="1" ht="11.25">
      <c r="B915" s="217"/>
      <c r="C915" s="218"/>
      <c r="D915" s="219" t="s">
        <v>164</v>
      </c>
      <c r="E915" s="220" t="s">
        <v>1</v>
      </c>
      <c r="F915" s="221" t="s">
        <v>1157</v>
      </c>
      <c r="G915" s="218"/>
      <c r="H915" s="220" t="s">
        <v>1</v>
      </c>
      <c r="I915" s="222"/>
      <c r="J915" s="218"/>
      <c r="K915" s="218"/>
      <c r="L915" s="223"/>
      <c r="M915" s="224"/>
      <c r="N915" s="225"/>
      <c r="O915" s="225"/>
      <c r="P915" s="225"/>
      <c r="Q915" s="225"/>
      <c r="R915" s="225"/>
      <c r="S915" s="225"/>
      <c r="T915" s="226"/>
      <c r="AT915" s="227" t="s">
        <v>164</v>
      </c>
      <c r="AU915" s="227" t="s">
        <v>89</v>
      </c>
      <c r="AV915" s="13" t="s">
        <v>87</v>
      </c>
      <c r="AW915" s="13" t="s">
        <v>34</v>
      </c>
      <c r="AX915" s="13" t="s">
        <v>79</v>
      </c>
      <c r="AY915" s="227" t="s">
        <v>154</v>
      </c>
    </row>
    <row r="916" spans="1:65" s="13" customFormat="1" ht="11.25">
      <c r="B916" s="217"/>
      <c r="C916" s="218"/>
      <c r="D916" s="219" t="s">
        <v>164</v>
      </c>
      <c r="E916" s="220" t="s">
        <v>1</v>
      </c>
      <c r="F916" s="221" t="s">
        <v>1158</v>
      </c>
      <c r="G916" s="218"/>
      <c r="H916" s="220" t="s">
        <v>1</v>
      </c>
      <c r="I916" s="222"/>
      <c r="J916" s="218"/>
      <c r="K916" s="218"/>
      <c r="L916" s="223"/>
      <c r="M916" s="224"/>
      <c r="N916" s="225"/>
      <c r="O916" s="225"/>
      <c r="P916" s="225"/>
      <c r="Q916" s="225"/>
      <c r="R916" s="225"/>
      <c r="S916" s="225"/>
      <c r="T916" s="226"/>
      <c r="AT916" s="227" t="s">
        <v>164</v>
      </c>
      <c r="AU916" s="227" t="s">
        <v>89</v>
      </c>
      <c r="AV916" s="13" t="s">
        <v>87</v>
      </c>
      <c r="AW916" s="13" t="s">
        <v>34</v>
      </c>
      <c r="AX916" s="13" t="s">
        <v>79</v>
      </c>
      <c r="AY916" s="227" t="s">
        <v>154</v>
      </c>
    </row>
    <row r="917" spans="1:65" s="13" customFormat="1" ht="11.25">
      <c r="B917" s="217"/>
      <c r="C917" s="218"/>
      <c r="D917" s="219" t="s">
        <v>164</v>
      </c>
      <c r="E917" s="220" t="s">
        <v>1</v>
      </c>
      <c r="F917" s="221" t="s">
        <v>1058</v>
      </c>
      <c r="G917" s="218"/>
      <c r="H917" s="220" t="s">
        <v>1</v>
      </c>
      <c r="I917" s="222"/>
      <c r="J917" s="218"/>
      <c r="K917" s="218"/>
      <c r="L917" s="223"/>
      <c r="M917" s="224"/>
      <c r="N917" s="225"/>
      <c r="O917" s="225"/>
      <c r="P917" s="225"/>
      <c r="Q917" s="225"/>
      <c r="R917" s="225"/>
      <c r="S917" s="225"/>
      <c r="T917" s="226"/>
      <c r="AT917" s="227" t="s">
        <v>164</v>
      </c>
      <c r="AU917" s="227" t="s">
        <v>89</v>
      </c>
      <c r="AV917" s="13" t="s">
        <v>87</v>
      </c>
      <c r="AW917" s="13" t="s">
        <v>34</v>
      </c>
      <c r="AX917" s="13" t="s">
        <v>79</v>
      </c>
      <c r="AY917" s="227" t="s">
        <v>154</v>
      </c>
    </row>
    <row r="918" spans="1:65" s="14" customFormat="1" ht="11.25">
      <c r="B918" s="228"/>
      <c r="C918" s="229"/>
      <c r="D918" s="219" t="s">
        <v>164</v>
      </c>
      <c r="E918" s="230" t="s">
        <v>1</v>
      </c>
      <c r="F918" s="231" t="s">
        <v>87</v>
      </c>
      <c r="G918" s="229"/>
      <c r="H918" s="232">
        <v>1</v>
      </c>
      <c r="I918" s="233"/>
      <c r="J918" s="229"/>
      <c r="K918" s="229"/>
      <c r="L918" s="234"/>
      <c r="M918" s="235"/>
      <c r="N918" s="236"/>
      <c r="O918" s="236"/>
      <c r="P918" s="236"/>
      <c r="Q918" s="236"/>
      <c r="R918" s="236"/>
      <c r="S918" s="236"/>
      <c r="T918" s="237"/>
      <c r="AT918" s="238" t="s">
        <v>164</v>
      </c>
      <c r="AU918" s="238" t="s">
        <v>89</v>
      </c>
      <c r="AV918" s="14" t="s">
        <v>89</v>
      </c>
      <c r="AW918" s="14" t="s">
        <v>34</v>
      </c>
      <c r="AX918" s="14" t="s">
        <v>87</v>
      </c>
      <c r="AY918" s="238" t="s">
        <v>154</v>
      </c>
    </row>
    <row r="919" spans="1:65" s="13" customFormat="1" ht="11.25">
      <c r="B919" s="217"/>
      <c r="C919" s="218"/>
      <c r="D919" s="219" t="s">
        <v>164</v>
      </c>
      <c r="E919" s="220" t="s">
        <v>1</v>
      </c>
      <c r="F919" s="221" t="s">
        <v>1059</v>
      </c>
      <c r="G919" s="218"/>
      <c r="H919" s="220" t="s">
        <v>1</v>
      </c>
      <c r="I919" s="222"/>
      <c r="J919" s="218"/>
      <c r="K919" s="218"/>
      <c r="L919" s="223"/>
      <c r="M919" s="224"/>
      <c r="N919" s="225"/>
      <c r="O919" s="225"/>
      <c r="P919" s="225"/>
      <c r="Q919" s="225"/>
      <c r="R919" s="225"/>
      <c r="S919" s="225"/>
      <c r="T919" s="226"/>
      <c r="AT919" s="227" t="s">
        <v>164</v>
      </c>
      <c r="AU919" s="227" t="s">
        <v>89</v>
      </c>
      <c r="AV919" s="13" t="s">
        <v>87</v>
      </c>
      <c r="AW919" s="13" t="s">
        <v>34</v>
      </c>
      <c r="AX919" s="13" t="s">
        <v>79</v>
      </c>
      <c r="AY919" s="227" t="s">
        <v>154</v>
      </c>
    </row>
    <row r="920" spans="1:65" s="13" customFormat="1" ht="22.5">
      <c r="B920" s="217"/>
      <c r="C920" s="218"/>
      <c r="D920" s="219" t="s">
        <v>164</v>
      </c>
      <c r="E920" s="220" t="s">
        <v>1</v>
      </c>
      <c r="F920" s="221" t="s">
        <v>1060</v>
      </c>
      <c r="G920" s="218"/>
      <c r="H920" s="220" t="s">
        <v>1</v>
      </c>
      <c r="I920" s="222"/>
      <c r="J920" s="218"/>
      <c r="K920" s="218"/>
      <c r="L920" s="223"/>
      <c r="M920" s="224"/>
      <c r="N920" s="225"/>
      <c r="O920" s="225"/>
      <c r="P920" s="225"/>
      <c r="Q920" s="225"/>
      <c r="R920" s="225"/>
      <c r="S920" s="225"/>
      <c r="T920" s="226"/>
      <c r="AT920" s="227" t="s">
        <v>164</v>
      </c>
      <c r="AU920" s="227" t="s">
        <v>89</v>
      </c>
      <c r="AV920" s="13" t="s">
        <v>87</v>
      </c>
      <c r="AW920" s="13" t="s">
        <v>34</v>
      </c>
      <c r="AX920" s="13" t="s">
        <v>79</v>
      </c>
      <c r="AY920" s="227" t="s">
        <v>154</v>
      </c>
    </row>
    <row r="921" spans="1:65" s="2" customFormat="1" ht="36" customHeight="1">
      <c r="A921" s="35"/>
      <c r="B921" s="36"/>
      <c r="C921" s="204" t="s">
        <v>1159</v>
      </c>
      <c r="D921" s="204" t="s">
        <v>157</v>
      </c>
      <c r="E921" s="205" t="s">
        <v>1160</v>
      </c>
      <c r="F921" s="206" t="s">
        <v>1161</v>
      </c>
      <c r="G921" s="207" t="s">
        <v>179</v>
      </c>
      <c r="H921" s="208">
        <v>1.5</v>
      </c>
      <c r="I921" s="209"/>
      <c r="J921" s="210">
        <f>ROUND(I921*H921,2)</f>
        <v>0</v>
      </c>
      <c r="K921" s="206" t="s">
        <v>161</v>
      </c>
      <c r="L921" s="40"/>
      <c r="M921" s="211" t="s">
        <v>1</v>
      </c>
      <c r="N921" s="212" t="s">
        <v>44</v>
      </c>
      <c r="O921" s="72"/>
      <c r="P921" s="213">
        <f>O921*H921</f>
        <v>0</v>
      </c>
      <c r="Q921" s="213">
        <v>2.5000000000000001E-4</v>
      </c>
      <c r="R921" s="213">
        <f>Q921*H921</f>
        <v>3.7500000000000001E-4</v>
      </c>
      <c r="S921" s="213">
        <v>0</v>
      </c>
      <c r="T921" s="214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215" t="s">
        <v>299</v>
      </c>
      <c r="AT921" s="215" t="s">
        <v>157</v>
      </c>
      <c r="AU921" s="215" t="s">
        <v>89</v>
      </c>
      <c r="AY921" s="18" t="s">
        <v>154</v>
      </c>
      <c r="BE921" s="216">
        <f>IF(N921="základní",J921,0)</f>
        <v>0</v>
      </c>
      <c r="BF921" s="216">
        <f>IF(N921="snížená",J921,0)</f>
        <v>0</v>
      </c>
      <c r="BG921" s="216">
        <f>IF(N921="zákl. přenesená",J921,0)</f>
        <v>0</v>
      </c>
      <c r="BH921" s="216">
        <f>IF(N921="sníž. přenesená",J921,0)</f>
        <v>0</v>
      </c>
      <c r="BI921" s="216">
        <f>IF(N921="nulová",J921,0)</f>
        <v>0</v>
      </c>
      <c r="BJ921" s="18" t="s">
        <v>87</v>
      </c>
      <c r="BK921" s="216">
        <f>ROUND(I921*H921,2)</f>
        <v>0</v>
      </c>
      <c r="BL921" s="18" t="s">
        <v>299</v>
      </c>
      <c r="BM921" s="215" t="s">
        <v>1162</v>
      </c>
    </row>
    <row r="922" spans="1:65" s="13" customFormat="1" ht="11.25">
      <c r="B922" s="217"/>
      <c r="C922" s="218"/>
      <c r="D922" s="219" t="s">
        <v>164</v>
      </c>
      <c r="E922" s="220" t="s">
        <v>1</v>
      </c>
      <c r="F922" s="221" t="s">
        <v>1163</v>
      </c>
      <c r="G922" s="218"/>
      <c r="H922" s="220" t="s">
        <v>1</v>
      </c>
      <c r="I922" s="222"/>
      <c r="J922" s="218"/>
      <c r="K922" s="218"/>
      <c r="L922" s="223"/>
      <c r="M922" s="224"/>
      <c r="N922" s="225"/>
      <c r="O922" s="225"/>
      <c r="P922" s="225"/>
      <c r="Q922" s="225"/>
      <c r="R922" s="225"/>
      <c r="S922" s="225"/>
      <c r="T922" s="226"/>
      <c r="AT922" s="227" t="s">
        <v>164</v>
      </c>
      <c r="AU922" s="227" t="s">
        <v>89</v>
      </c>
      <c r="AV922" s="13" t="s">
        <v>87</v>
      </c>
      <c r="AW922" s="13" t="s">
        <v>34</v>
      </c>
      <c r="AX922" s="13" t="s">
        <v>79</v>
      </c>
      <c r="AY922" s="227" t="s">
        <v>154</v>
      </c>
    </row>
    <row r="923" spans="1:65" s="14" customFormat="1" ht="11.25">
      <c r="B923" s="228"/>
      <c r="C923" s="229"/>
      <c r="D923" s="219" t="s">
        <v>164</v>
      </c>
      <c r="E923" s="230" t="s">
        <v>1</v>
      </c>
      <c r="F923" s="231" t="s">
        <v>1164</v>
      </c>
      <c r="G923" s="229"/>
      <c r="H923" s="232">
        <v>1.5</v>
      </c>
      <c r="I923" s="233"/>
      <c r="J923" s="229"/>
      <c r="K923" s="229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164</v>
      </c>
      <c r="AU923" s="238" t="s">
        <v>89</v>
      </c>
      <c r="AV923" s="14" t="s">
        <v>89</v>
      </c>
      <c r="AW923" s="14" t="s">
        <v>34</v>
      </c>
      <c r="AX923" s="14" t="s">
        <v>87</v>
      </c>
      <c r="AY923" s="238" t="s">
        <v>154</v>
      </c>
    </row>
    <row r="924" spans="1:65" s="2" customFormat="1" ht="36" customHeight="1">
      <c r="A924" s="35"/>
      <c r="B924" s="36"/>
      <c r="C924" s="250" t="s">
        <v>1165</v>
      </c>
      <c r="D924" s="250" t="s">
        <v>198</v>
      </c>
      <c r="E924" s="251" t="s">
        <v>1166</v>
      </c>
      <c r="F924" s="252" t="s">
        <v>1167</v>
      </c>
      <c r="G924" s="253" t="s">
        <v>179</v>
      </c>
      <c r="H924" s="254">
        <v>1.5</v>
      </c>
      <c r="I924" s="255"/>
      <c r="J924" s="256">
        <f>ROUND(I924*H924,2)</f>
        <v>0</v>
      </c>
      <c r="K924" s="252" t="s">
        <v>1</v>
      </c>
      <c r="L924" s="257"/>
      <c r="M924" s="258" t="s">
        <v>1</v>
      </c>
      <c r="N924" s="259" t="s">
        <v>44</v>
      </c>
      <c r="O924" s="72"/>
      <c r="P924" s="213">
        <f>O924*H924</f>
        <v>0</v>
      </c>
      <c r="Q924" s="213">
        <v>1.5970000000000002E-2</v>
      </c>
      <c r="R924" s="213">
        <f>Q924*H924</f>
        <v>2.3955000000000004E-2</v>
      </c>
      <c r="S924" s="213">
        <v>0</v>
      </c>
      <c r="T924" s="214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215" t="s">
        <v>449</v>
      </c>
      <c r="AT924" s="215" t="s">
        <v>198</v>
      </c>
      <c r="AU924" s="215" t="s">
        <v>89</v>
      </c>
      <c r="AY924" s="18" t="s">
        <v>154</v>
      </c>
      <c r="BE924" s="216">
        <f>IF(N924="základní",J924,0)</f>
        <v>0</v>
      </c>
      <c r="BF924" s="216">
        <f>IF(N924="snížená",J924,0)</f>
        <v>0</v>
      </c>
      <c r="BG924" s="216">
        <f>IF(N924="zákl. přenesená",J924,0)</f>
        <v>0</v>
      </c>
      <c r="BH924" s="216">
        <f>IF(N924="sníž. přenesená",J924,0)</f>
        <v>0</v>
      </c>
      <c r="BI924" s="216">
        <f>IF(N924="nulová",J924,0)</f>
        <v>0</v>
      </c>
      <c r="BJ924" s="18" t="s">
        <v>87</v>
      </c>
      <c r="BK924" s="216">
        <f>ROUND(I924*H924,2)</f>
        <v>0</v>
      </c>
      <c r="BL924" s="18" t="s">
        <v>299</v>
      </c>
      <c r="BM924" s="215" t="s">
        <v>1168</v>
      </c>
    </row>
    <row r="925" spans="1:65" s="13" customFormat="1" ht="11.25">
      <c r="B925" s="217"/>
      <c r="C925" s="218"/>
      <c r="D925" s="219" t="s">
        <v>164</v>
      </c>
      <c r="E925" s="220" t="s">
        <v>1</v>
      </c>
      <c r="F925" s="221" t="s">
        <v>1169</v>
      </c>
      <c r="G925" s="218"/>
      <c r="H925" s="220" t="s">
        <v>1</v>
      </c>
      <c r="I925" s="222"/>
      <c r="J925" s="218"/>
      <c r="K925" s="218"/>
      <c r="L925" s="223"/>
      <c r="M925" s="224"/>
      <c r="N925" s="225"/>
      <c r="O925" s="225"/>
      <c r="P925" s="225"/>
      <c r="Q925" s="225"/>
      <c r="R925" s="225"/>
      <c r="S925" s="225"/>
      <c r="T925" s="226"/>
      <c r="AT925" s="227" t="s">
        <v>164</v>
      </c>
      <c r="AU925" s="227" t="s">
        <v>89</v>
      </c>
      <c r="AV925" s="13" t="s">
        <v>87</v>
      </c>
      <c r="AW925" s="13" t="s">
        <v>34</v>
      </c>
      <c r="AX925" s="13" t="s">
        <v>79</v>
      </c>
      <c r="AY925" s="227" t="s">
        <v>154</v>
      </c>
    </row>
    <row r="926" spans="1:65" s="13" customFormat="1" ht="11.25">
      <c r="B926" s="217"/>
      <c r="C926" s="218"/>
      <c r="D926" s="219" t="s">
        <v>164</v>
      </c>
      <c r="E926" s="220" t="s">
        <v>1</v>
      </c>
      <c r="F926" s="221" t="s">
        <v>1163</v>
      </c>
      <c r="G926" s="218"/>
      <c r="H926" s="220" t="s">
        <v>1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164</v>
      </c>
      <c r="AU926" s="227" t="s">
        <v>89</v>
      </c>
      <c r="AV926" s="13" t="s">
        <v>87</v>
      </c>
      <c r="AW926" s="13" t="s">
        <v>34</v>
      </c>
      <c r="AX926" s="13" t="s">
        <v>79</v>
      </c>
      <c r="AY926" s="227" t="s">
        <v>154</v>
      </c>
    </row>
    <row r="927" spans="1:65" s="14" customFormat="1" ht="11.25">
      <c r="B927" s="228"/>
      <c r="C927" s="229"/>
      <c r="D927" s="219" t="s">
        <v>164</v>
      </c>
      <c r="E927" s="230" t="s">
        <v>1</v>
      </c>
      <c r="F927" s="231" t="s">
        <v>1164</v>
      </c>
      <c r="G927" s="229"/>
      <c r="H927" s="232">
        <v>1.5</v>
      </c>
      <c r="I927" s="233"/>
      <c r="J927" s="229"/>
      <c r="K927" s="229"/>
      <c r="L927" s="234"/>
      <c r="M927" s="235"/>
      <c r="N927" s="236"/>
      <c r="O927" s="236"/>
      <c r="P927" s="236"/>
      <c r="Q927" s="236"/>
      <c r="R927" s="236"/>
      <c r="S927" s="236"/>
      <c r="T927" s="237"/>
      <c r="AT927" s="238" t="s">
        <v>164</v>
      </c>
      <c r="AU927" s="238" t="s">
        <v>89</v>
      </c>
      <c r="AV927" s="14" t="s">
        <v>89</v>
      </c>
      <c r="AW927" s="14" t="s">
        <v>34</v>
      </c>
      <c r="AX927" s="14" t="s">
        <v>87</v>
      </c>
      <c r="AY927" s="238" t="s">
        <v>154</v>
      </c>
    </row>
    <row r="928" spans="1:65" s="2" customFormat="1" ht="60" customHeight="1">
      <c r="A928" s="35"/>
      <c r="B928" s="36"/>
      <c r="C928" s="250" t="s">
        <v>1170</v>
      </c>
      <c r="D928" s="250" t="s">
        <v>198</v>
      </c>
      <c r="E928" s="251" t="s">
        <v>1171</v>
      </c>
      <c r="F928" s="252" t="s">
        <v>1172</v>
      </c>
      <c r="G928" s="253" t="s">
        <v>441</v>
      </c>
      <c r="H928" s="254">
        <v>1</v>
      </c>
      <c r="I928" s="255"/>
      <c r="J928" s="256">
        <f>ROUND(I928*H928,2)</f>
        <v>0</v>
      </c>
      <c r="K928" s="252" t="s">
        <v>1</v>
      </c>
      <c r="L928" s="257"/>
      <c r="M928" s="258" t="s">
        <v>1</v>
      </c>
      <c r="N928" s="259" t="s">
        <v>44</v>
      </c>
      <c r="O928" s="72"/>
      <c r="P928" s="213">
        <f>O928*H928</f>
        <v>0</v>
      </c>
      <c r="Q928" s="213">
        <v>0</v>
      </c>
      <c r="R928" s="213">
        <f>Q928*H928</f>
        <v>0</v>
      </c>
      <c r="S928" s="213">
        <v>0</v>
      </c>
      <c r="T928" s="214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215" t="s">
        <v>449</v>
      </c>
      <c r="AT928" s="215" t="s">
        <v>198</v>
      </c>
      <c r="AU928" s="215" t="s">
        <v>89</v>
      </c>
      <c r="AY928" s="18" t="s">
        <v>154</v>
      </c>
      <c r="BE928" s="216">
        <f>IF(N928="základní",J928,0)</f>
        <v>0</v>
      </c>
      <c r="BF928" s="216">
        <f>IF(N928="snížená",J928,0)</f>
        <v>0</v>
      </c>
      <c r="BG928" s="216">
        <f>IF(N928="zákl. přenesená",J928,0)</f>
        <v>0</v>
      </c>
      <c r="BH928" s="216">
        <f>IF(N928="sníž. přenesená",J928,0)</f>
        <v>0</v>
      </c>
      <c r="BI928" s="216">
        <f>IF(N928="nulová",J928,0)</f>
        <v>0</v>
      </c>
      <c r="BJ928" s="18" t="s">
        <v>87</v>
      </c>
      <c r="BK928" s="216">
        <f>ROUND(I928*H928,2)</f>
        <v>0</v>
      </c>
      <c r="BL928" s="18" t="s">
        <v>299</v>
      </c>
      <c r="BM928" s="215" t="s">
        <v>1173</v>
      </c>
    </row>
    <row r="929" spans="1:65" s="13" customFormat="1" ht="11.25">
      <c r="B929" s="217"/>
      <c r="C929" s="218"/>
      <c r="D929" s="219" t="s">
        <v>164</v>
      </c>
      <c r="E929" s="220" t="s">
        <v>1</v>
      </c>
      <c r="F929" s="221" t="s">
        <v>1174</v>
      </c>
      <c r="G929" s="218"/>
      <c r="H929" s="220" t="s">
        <v>1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164</v>
      </c>
      <c r="AU929" s="227" t="s">
        <v>89</v>
      </c>
      <c r="AV929" s="13" t="s">
        <v>87</v>
      </c>
      <c r="AW929" s="13" t="s">
        <v>34</v>
      </c>
      <c r="AX929" s="13" t="s">
        <v>79</v>
      </c>
      <c r="AY929" s="227" t="s">
        <v>154</v>
      </c>
    </row>
    <row r="930" spans="1:65" s="13" customFormat="1" ht="11.25">
      <c r="B930" s="217"/>
      <c r="C930" s="218"/>
      <c r="D930" s="219" t="s">
        <v>164</v>
      </c>
      <c r="E930" s="220" t="s">
        <v>1</v>
      </c>
      <c r="F930" s="221" t="s">
        <v>1175</v>
      </c>
      <c r="G930" s="218"/>
      <c r="H930" s="220" t="s">
        <v>1</v>
      </c>
      <c r="I930" s="222"/>
      <c r="J930" s="218"/>
      <c r="K930" s="218"/>
      <c r="L930" s="223"/>
      <c r="M930" s="224"/>
      <c r="N930" s="225"/>
      <c r="O930" s="225"/>
      <c r="P930" s="225"/>
      <c r="Q930" s="225"/>
      <c r="R930" s="225"/>
      <c r="S930" s="225"/>
      <c r="T930" s="226"/>
      <c r="AT930" s="227" t="s">
        <v>164</v>
      </c>
      <c r="AU930" s="227" t="s">
        <v>89</v>
      </c>
      <c r="AV930" s="13" t="s">
        <v>87</v>
      </c>
      <c r="AW930" s="13" t="s">
        <v>34</v>
      </c>
      <c r="AX930" s="13" t="s">
        <v>79</v>
      </c>
      <c r="AY930" s="227" t="s">
        <v>154</v>
      </c>
    </row>
    <row r="931" spans="1:65" s="13" customFormat="1" ht="11.25">
      <c r="B931" s="217"/>
      <c r="C931" s="218"/>
      <c r="D931" s="219" t="s">
        <v>164</v>
      </c>
      <c r="E931" s="220" t="s">
        <v>1</v>
      </c>
      <c r="F931" s="221" t="s">
        <v>1176</v>
      </c>
      <c r="G931" s="218"/>
      <c r="H931" s="220" t="s">
        <v>1</v>
      </c>
      <c r="I931" s="222"/>
      <c r="J931" s="218"/>
      <c r="K931" s="218"/>
      <c r="L931" s="223"/>
      <c r="M931" s="224"/>
      <c r="N931" s="225"/>
      <c r="O931" s="225"/>
      <c r="P931" s="225"/>
      <c r="Q931" s="225"/>
      <c r="R931" s="225"/>
      <c r="S931" s="225"/>
      <c r="T931" s="226"/>
      <c r="AT931" s="227" t="s">
        <v>164</v>
      </c>
      <c r="AU931" s="227" t="s">
        <v>89</v>
      </c>
      <c r="AV931" s="13" t="s">
        <v>87</v>
      </c>
      <c r="AW931" s="13" t="s">
        <v>34</v>
      </c>
      <c r="AX931" s="13" t="s">
        <v>79</v>
      </c>
      <c r="AY931" s="227" t="s">
        <v>154</v>
      </c>
    </row>
    <row r="932" spans="1:65" s="13" customFormat="1" ht="11.25">
      <c r="B932" s="217"/>
      <c r="C932" s="218"/>
      <c r="D932" s="219" t="s">
        <v>164</v>
      </c>
      <c r="E932" s="220" t="s">
        <v>1</v>
      </c>
      <c r="F932" s="221" t="s">
        <v>1177</v>
      </c>
      <c r="G932" s="218"/>
      <c r="H932" s="220" t="s">
        <v>1</v>
      </c>
      <c r="I932" s="222"/>
      <c r="J932" s="218"/>
      <c r="K932" s="218"/>
      <c r="L932" s="223"/>
      <c r="M932" s="224"/>
      <c r="N932" s="225"/>
      <c r="O932" s="225"/>
      <c r="P932" s="225"/>
      <c r="Q932" s="225"/>
      <c r="R932" s="225"/>
      <c r="S932" s="225"/>
      <c r="T932" s="226"/>
      <c r="AT932" s="227" t="s">
        <v>164</v>
      </c>
      <c r="AU932" s="227" t="s">
        <v>89</v>
      </c>
      <c r="AV932" s="13" t="s">
        <v>87</v>
      </c>
      <c r="AW932" s="13" t="s">
        <v>34</v>
      </c>
      <c r="AX932" s="13" t="s">
        <v>79</v>
      </c>
      <c r="AY932" s="227" t="s">
        <v>154</v>
      </c>
    </row>
    <row r="933" spans="1:65" s="14" customFormat="1" ht="11.25">
      <c r="B933" s="228"/>
      <c r="C933" s="229"/>
      <c r="D933" s="219" t="s">
        <v>164</v>
      </c>
      <c r="E933" s="230" t="s">
        <v>1</v>
      </c>
      <c r="F933" s="231" t="s">
        <v>87</v>
      </c>
      <c r="G933" s="229"/>
      <c r="H933" s="232">
        <v>1</v>
      </c>
      <c r="I933" s="233"/>
      <c r="J933" s="229"/>
      <c r="K933" s="229"/>
      <c r="L933" s="234"/>
      <c r="M933" s="235"/>
      <c r="N933" s="236"/>
      <c r="O933" s="236"/>
      <c r="P933" s="236"/>
      <c r="Q933" s="236"/>
      <c r="R933" s="236"/>
      <c r="S933" s="236"/>
      <c r="T933" s="237"/>
      <c r="AT933" s="238" t="s">
        <v>164</v>
      </c>
      <c r="AU933" s="238" t="s">
        <v>89</v>
      </c>
      <c r="AV933" s="14" t="s">
        <v>89</v>
      </c>
      <c r="AW933" s="14" t="s">
        <v>34</v>
      </c>
      <c r="AX933" s="14" t="s">
        <v>87</v>
      </c>
      <c r="AY933" s="238" t="s">
        <v>154</v>
      </c>
    </row>
    <row r="934" spans="1:65" s="13" customFormat="1" ht="11.25">
      <c r="B934" s="217"/>
      <c r="C934" s="218"/>
      <c r="D934" s="219" t="s">
        <v>164</v>
      </c>
      <c r="E934" s="220" t="s">
        <v>1</v>
      </c>
      <c r="F934" s="221" t="s">
        <v>37</v>
      </c>
      <c r="G934" s="218"/>
      <c r="H934" s="220" t="s">
        <v>1</v>
      </c>
      <c r="I934" s="222"/>
      <c r="J934" s="218"/>
      <c r="K934" s="218"/>
      <c r="L934" s="223"/>
      <c r="M934" s="224"/>
      <c r="N934" s="225"/>
      <c r="O934" s="225"/>
      <c r="P934" s="225"/>
      <c r="Q934" s="225"/>
      <c r="R934" s="225"/>
      <c r="S934" s="225"/>
      <c r="T934" s="226"/>
      <c r="AT934" s="227" t="s">
        <v>164</v>
      </c>
      <c r="AU934" s="227" t="s">
        <v>89</v>
      </c>
      <c r="AV934" s="13" t="s">
        <v>87</v>
      </c>
      <c r="AW934" s="13" t="s">
        <v>34</v>
      </c>
      <c r="AX934" s="13" t="s">
        <v>79</v>
      </c>
      <c r="AY934" s="227" t="s">
        <v>154</v>
      </c>
    </row>
    <row r="935" spans="1:65" s="13" customFormat="1" ht="22.5">
      <c r="B935" s="217"/>
      <c r="C935" s="218"/>
      <c r="D935" s="219" t="s">
        <v>164</v>
      </c>
      <c r="E935" s="220" t="s">
        <v>1</v>
      </c>
      <c r="F935" s="221" t="s">
        <v>1178</v>
      </c>
      <c r="G935" s="218"/>
      <c r="H935" s="220" t="s">
        <v>1</v>
      </c>
      <c r="I935" s="222"/>
      <c r="J935" s="218"/>
      <c r="K935" s="218"/>
      <c r="L935" s="223"/>
      <c r="M935" s="224"/>
      <c r="N935" s="225"/>
      <c r="O935" s="225"/>
      <c r="P935" s="225"/>
      <c r="Q935" s="225"/>
      <c r="R935" s="225"/>
      <c r="S935" s="225"/>
      <c r="T935" s="226"/>
      <c r="AT935" s="227" t="s">
        <v>164</v>
      </c>
      <c r="AU935" s="227" t="s">
        <v>89</v>
      </c>
      <c r="AV935" s="13" t="s">
        <v>87</v>
      </c>
      <c r="AW935" s="13" t="s">
        <v>34</v>
      </c>
      <c r="AX935" s="13" t="s">
        <v>79</v>
      </c>
      <c r="AY935" s="227" t="s">
        <v>154</v>
      </c>
    </row>
    <row r="936" spans="1:65" s="13" customFormat="1" ht="22.5">
      <c r="B936" s="217"/>
      <c r="C936" s="218"/>
      <c r="D936" s="219" t="s">
        <v>164</v>
      </c>
      <c r="E936" s="220" t="s">
        <v>1</v>
      </c>
      <c r="F936" s="221" t="s">
        <v>1060</v>
      </c>
      <c r="G936" s="218"/>
      <c r="H936" s="220" t="s">
        <v>1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164</v>
      </c>
      <c r="AU936" s="227" t="s">
        <v>89</v>
      </c>
      <c r="AV936" s="13" t="s">
        <v>87</v>
      </c>
      <c r="AW936" s="13" t="s">
        <v>34</v>
      </c>
      <c r="AX936" s="13" t="s">
        <v>79</v>
      </c>
      <c r="AY936" s="227" t="s">
        <v>154</v>
      </c>
    </row>
    <row r="937" spans="1:65" s="2" customFormat="1" ht="72" customHeight="1">
      <c r="A937" s="35"/>
      <c r="B937" s="36"/>
      <c r="C937" s="250" t="s">
        <v>1179</v>
      </c>
      <c r="D937" s="250" t="s">
        <v>198</v>
      </c>
      <c r="E937" s="251" t="s">
        <v>1180</v>
      </c>
      <c r="F937" s="252" t="s">
        <v>1181</v>
      </c>
      <c r="G937" s="253" t="s">
        <v>441</v>
      </c>
      <c r="H937" s="254">
        <v>1</v>
      </c>
      <c r="I937" s="255"/>
      <c r="J937" s="256">
        <f>ROUND(I937*H937,2)</f>
        <v>0</v>
      </c>
      <c r="K937" s="252" t="s">
        <v>1</v>
      </c>
      <c r="L937" s="257"/>
      <c r="M937" s="258" t="s">
        <v>1</v>
      </c>
      <c r="N937" s="259" t="s">
        <v>44</v>
      </c>
      <c r="O937" s="72"/>
      <c r="P937" s="213">
        <f>O937*H937</f>
        <v>0</v>
      </c>
      <c r="Q937" s="213">
        <v>0</v>
      </c>
      <c r="R937" s="213">
        <f>Q937*H937</f>
        <v>0</v>
      </c>
      <c r="S937" s="213">
        <v>0</v>
      </c>
      <c r="T937" s="214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15" t="s">
        <v>449</v>
      </c>
      <c r="AT937" s="215" t="s">
        <v>198</v>
      </c>
      <c r="AU937" s="215" t="s">
        <v>89</v>
      </c>
      <c r="AY937" s="18" t="s">
        <v>154</v>
      </c>
      <c r="BE937" s="216">
        <f>IF(N937="základní",J937,0)</f>
        <v>0</v>
      </c>
      <c r="BF937" s="216">
        <f>IF(N937="snížená",J937,0)</f>
        <v>0</v>
      </c>
      <c r="BG937" s="216">
        <f>IF(N937="zákl. přenesená",J937,0)</f>
        <v>0</v>
      </c>
      <c r="BH937" s="216">
        <f>IF(N937="sníž. přenesená",J937,0)</f>
        <v>0</v>
      </c>
      <c r="BI937" s="216">
        <f>IF(N937="nulová",J937,0)</f>
        <v>0</v>
      </c>
      <c r="BJ937" s="18" t="s">
        <v>87</v>
      </c>
      <c r="BK937" s="216">
        <f>ROUND(I937*H937,2)</f>
        <v>0</v>
      </c>
      <c r="BL937" s="18" t="s">
        <v>299</v>
      </c>
      <c r="BM937" s="215" t="s">
        <v>1182</v>
      </c>
    </row>
    <row r="938" spans="1:65" s="13" customFormat="1" ht="11.25">
      <c r="B938" s="217"/>
      <c r="C938" s="218"/>
      <c r="D938" s="219" t="s">
        <v>164</v>
      </c>
      <c r="E938" s="220" t="s">
        <v>1</v>
      </c>
      <c r="F938" s="221" t="s">
        <v>1174</v>
      </c>
      <c r="G938" s="218"/>
      <c r="H938" s="220" t="s">
        <v>1</v>
      </c>
      <c r="I938" s="222"/>
      <c r="J938" s="218"/>
      <c r="K938" s="218"/>
      <c r="L938" s="223"/>
      <c r="M938" s="224"/>
      <c r="N938" s="225"/>
      <c r="O938" s="225"/>
      <c r="P938" s="225"/>
      <c r="Q938" s="225"/>
      <c r="R938" s="225"/>
      <c r="S938" s="225"/>
      <c r="T938" s="226"/>
      <c r="AT938" s="227" t="s">
        <v>164</v>
      </c>
      <c r="AU938" s="227" t="s">
        <v>89</v>
      </c>
      <c r="AV938" s="13" t="s">
        <v>87</v>
      </c>
      <c r="AW938" s="13" t="s">
        <v>34</v>
      </c>
      <c r="AX938" s="13" t="s">
        <v>79</v>
      </c>
      <c r="AY938" s="227" t="s">
        <v>154</v>
      </c>
    </row>
    <row r="939" spans="1:65" s="13" customFormat="1" ht="11.25">
      <c r="B939" s="217"/>
      <c r="C939" s="218"/>
      <c r="D939" s="219" t="s">
        <v>164</v>
      </c>
      <c r="E939" s="220" t="s">
        <v>1</v>
      </c>
      <c r="F939" s="221" t="s">
        <v>1175</v>
      </c>
      <c r="G939" s="218"/>
      <c r="H939" s="220" t="s">
        <v>1</v>
      </c>
      <c r="I939" s="222"/>
      <c r="J939" s="218"/>
      <c r="K939" s="218"/>
      <c r="L939" s="223"/>
      <c r="M939" s="224"/>
      <c r="N939" s="225"/>
      <c r="O939" s="225"/>
      <c r="P939" s="225"/>
      <c r="Q939" s="225"/>
      <c r="R939" s="225"/>
      <c r="S939" s="225"/>
      <c r="T939" s="226"/>
      <c r="AT939" s="227" t="s">
        <v>164</v>
      </c>
      <c r="AU939" s="227" t="s">
        <v>89</v>
      </c>
      <c r="AV939" s="13" t="s">
        <v>87</v>
      </c>
      <c r="AW939" s="13" t="s">
        <v>34</v>
      </c>
      <c r="AX939" s="13" t="s">
        <v>79</v>
      </c>
      <c r="AY939" s="227" t="s">
        <v>154</v>
      </c>
    </row>
    <row r="940" spans="1:65" s="13" customFormat="1" ht="11.25">
      <c r="B940" s="217"/>
      <c r="C940" s="218"/>
      <c r="D940" s="219" t="s">
        <v>164</v>
      </c>
      <c r="E940" s="220" t="s">
        <v>1</v>
      </c>
      <c r="F940" s="221" t="s">
        <v>1176</v>
      </c>
      <c r="G940" s="218"/>
      <c r="H940" s="220" t="s">
        <v>1</v>
      </c>
      <c r="I940" s="222"/>
      <c r="J940" s="218"/>
      <c r="K940" s="218"/>
      <c r="L940" s="223"/>
      <c r="M940" s="224"/>
      <c r="N940" s="225"/>
      <c r="O940" s="225"/>
      <c r="P940" s="225"/>
      <c r="Q940" s="225"/>
      <c r="R940" s="225"/>
      <c r="S940" s="225"/>
      <c r="T940" s="226"/>
      <c r="AT940" s="227" t="s">
        <v>164</v>
      </c>
      <c r="AU940" s="227" t="s">
        <v>89</v>
      </c>
      <c r="AV940" s="13" t="s">
        <v>87</v>
      </c>
      <c r="AW940" s="13" t="s">
        <v>34</v>
      </c>
      <c r="AX940" s="13" t="s">
        <v>79</v>
      </c>
      <c r="AY940" s="227" t="s">
        <v>154</v>
      </c>
    </row>
    <row r="941" spans="1:65" s="13" customFormat="1" ht="11.25">
      <c r="B941" s="217"/>
      <c r="C941" s="218"/>
      <c r="D941" s="219" t="s">
        <v>164</v>
      </c>
      <c r="E941" s="220" t="s">
        <v>1</v>
      </c>
      <c r="F941" s="221" t="s">
        <v>1177</v>
      </c>
      <c r="G941" s="218"/>
      <c r="H941" s="220" t="s">
        <v>1</v>
      </c>
      <c r="I941" s="222"/>
      <c r="J941" s="218"/>
      <c r="K941" s="218"/>
      <c r="L941" s="223"/>
      <c r="M941" s="224"/>
      <c r="N941" s="225"/>
      <c r="O941" s="225"/>
      <c r="P941" s="225"/>
      <c r="Q941" s="225"/>
      <c r="R941" s="225"/>
      <c r="S941" s="225"/>
      <c r="T941" s="226"/>
      <c r="AT941" s="227" t="s">
        <v>164</v>
      </c>
      <c r="AU941" s="227" t="s">
        <v>89</v>
      </c>
      <c r="AV941" s="13" t="s">
        <v>87</v>
      </c>
      <c r="AW941" s="13" t="s">
        <v>34</v>
      </c>
      <c r="AX941" s="13" t="s">
        <v>79</v>
      </c>
      <c r="AY941" s="227" t="s">
        <v>154</v>
      </c>
    </row>
    <row r="942" spans="1:65" s="13" customFormat="1" ht="11.25">
      <c r="B942" s="217"/>
      <c r="C942" s="218"/>
      <c r="D942" s="219" t="s">
        <v>164</v>
      </c>
      <c r="E942" s="220" t="s">
        <v>1</v>
      </c>
      <c r="F942" s="221" t="s">
        <v>1183</v>
      </c>
      <c r="G942" s="218"/>
      <c r="H942" s="220" t="s">
        <v>1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164</v>
      </c>
      <c r="AU942" s="227" t="s">
        <v>89</v>
      </c>
      <c r="AV942" s="13" t="s">
        <v>87</v>
      </c>
      <c r="AW942" s="13" t="s">
        <v>34</v>
      </c>
      <c r="AX942" s="13" t="s">
        <v>79</v>
      </c>
      <c r="AY942" s="227" t="s">
        <v>154</v>
      </c>
    </row>
    <row r="943" spans="1:65" s="14" customFormat="1" ht="11.25">
      <c r="B943" s="228"/>
      <c r="C943" s="229"/>
      <c r="D943" s="219" t="s">
        <v>164</v>
      </c>
      <c r="E943" s="230" t="s">
        <v>1</v>
      </c>
      <c r="F943" s="231" t="s">
        <v>87</v>
      </c>
      <c r="G943" s="229"/>
      <c r="H943" s="232">
        <v>1</v>
      </c>
      <c r="I943" s="233"/>
      <c r="J943" s="229"/>
      <c r="K943" s="229"/>
      <c r="L943" s="234"/>
      <c r="M943" s="235"/>
      <c r="N943" s="236"/>
      <c r="O943" s="236"/>
      <c r="P943" s="236"/>
      <c r="Q943" s="236"/>
      <c r="R943" s="236"/>
      <c r="S943" s="236"/>
      <c r="T943" s="237"/>
      <c r="AT943" s="238" t="s">
        <v>164</v>
      </c>
      <c r="AU943" s="238" t="s">
        <v>89</v>
      </c>
      <c r="AV943" s="14" t="s">
        <v>89</v>
      </c>
      <c r="AW943" s="14" t="s">
        <v>34</v>
      </c>
      <c r="AX943" s="14" t="s">
        <v>87</v>
      </c>
      <c r="AY943" s="238" t="s">
        <v>154</v>
      </c>
    </row>
    <row r="944" spans="1:65" s="13" customFormat="1" ht="11.25">
      <c r="B944" s="217"/>
      <c r="C944" s="218"/>
      <c r="D944" s="219" t="s">
        <v>164</v>
      </c>
      <c r="E944" s="220" t="s">
        <v>1</v>
      </c>
      <c r="F944" s="221" t="s">
        <v>37</v>
      </c>
      <c r="G944" s="218"/>
      <c r="H944" s="220" t="s">
        <v>1</v>
      </c>
      <c r="I944" s="222"/>
      <c r="J944" s="218"/>
      <c r="K944" s="218"/>
      <c r="L944" s="223"/>
      <c r="M944" s="224"/>
      <c r="N944" s="225"/>
      <c r="O944" s="225"/>
      <c r="P944" s="225"/>
      <c r="Q944" s="225"/>
      <c r="R944" s="225"/>
      <c r="S944" s="225"/>
      <c r="T944" s="226"/>
      <c r="AT944" s="227" t="s">
        <v>164</v>
      </c>
      <c r="AU944" s="227" t="s">
        <v>89</v>
      </c>
      <c r="AV944" s="13" t="s">
        <v>87</v>
      </c>
      <c r="AW944" s="13" t="s">
        <v>34</v>
      </c>
      <c r="AX944" s="13" t="s">
        <v>79</v>
      </c>
      <c r="AY944" s="227" t="s">
        <v>154</v>
      </c>
    </row>
    <row r="945" spans="1:65" s="13" customFormat="1" ht="22.5">
      <c r="B945" s="217"/>
      <c r="C945" s="218"/>
      <c r="D945" s="219" t="s">
        <v>164</v>
      </c>
      <c r="E945" s="220" t="s">
        <v>1</v>
      </c>
      <c r="F945" s="221" t="s">
        <v>1178</v>
      </c>
      <c r="G945" s="218"/>
      <c r="H945" s="220" t="s">
        <v>1</v>
      </c>
      <c r="I945" s="222"/>
      <c r="J945" s="218"/>
      <c r="K945" s="218"/>
      <c r="L945" s="223"/>
      <c r="M945" s="224"/>
      <c r="N945" s="225"/>
      <c r="O945" s="225"/>
      <c r="P945" s="225"/>
      <c r="Q945" s="225"/>
      <c r="R945" s="225"/>
      <c r="S945" s="225"/>
      <c r="T945" s="226"/>
      <c r="AT945" s="227" t="s">
        <v>164</v>
      </c>
      <c r="AU945" s="227" t="s">
        <v>89</v>
      </c>
      <c r="AV945" s="13" t="s">
        <v>87</v>
      </c>
      <c r="AW945" s="13" t="s">
        <v>34</v>
      </c>
      <c r="AX945" s="13" t="s">
        <v>79</v>
      </c>
      <c r="AY945" s="227" t="s">
        <v>154</v>
      </c>
    </row>
    <row r="946" spans="1:65" s="13" customFormat="1" ht="22.5">
      <c r="B946" s="217"/>
      <c r="C946" s="218"/>
      <c r="D946" s="219" t="s">
        <v>164</v>
      </c>
      <c r="E946" s="220" t="s">
        <v>1</v>
      </c>
      <c r="F946" s="221" t="s">
        <v>1060</v>
      </c>
      <c r="G946" s="218"/>
      <c r="H946" s="220" t="s">
        <v>1</v>
      </c>
      <c r="I946" s="222"/>
      <c r="J946" s="218"/>
      <c r="K946" s="218"/>
      <c r="L946" s="223"/>
      <c r="M946" s="224"/>
      <c r="N946" s="225"/>
      <c r="O946" s="225"/>
      <c r="P946" s="225"/>
      <c r="Q946" s="225"/>
      <c r="R946" s="225"/>
      <c r="S946" s="225"/>
      <c r="T946" s="226"/>
      <c r="AT946" s="227" t="s">
        <v>164</v>
      </c>
      <c r="AU946" s="227" t="s">
        <v>89</v>
      </c>
      <c r="AV946" s="13" t="s">
        <v>87</v>
      </c>
      <c r="AW946" s="13" t="s">
        <v>34</v>
      </c>
      <c r="AX946" s="13" t="s">
        <v>79</v>
      </c>
      <c r="AY946" s="227" t="s">
        <v>154</v>
      </c>
    </row>
    <row r="947" spans="1:65" s="2" customFormat="1" ht="48" customHeight="1">
      <c r="A947" s="35"/>
      <c r="B947" s="36"/>
      <c r="C947" s="250" t="s">
        <v>1184</v>
      </c>
      <c r="D947" s="250" t="s">
        <v>198</v>
      </c>
      <c r="E947" s="251" t="s">
        <v>1185</v>
      </c>
      <c r="F947" s="252" t="s">
        <v>1186</v>
      </c>
      <c r="G947" s="253" t="s">
        <v>441</v>
      </c>
      <c r="H947" s="254">
        <v>1</v>
      </c>
      <c r="I947" s="255"/>
      <c r="J947" s="256">
        <f>ROUND(I947*H947,2)</f>
        <v>0</v>
      </c>
      <c r="K947" s="252" t="s">
        <v>1</v>
      </c>
      <c r="L947" s="257"/>
      <c r="M947" s="258" t="s">
        <v>1</v>
      </c>
      <c r="N947" s="259" t="s">
        <v>44</v>
      </c>
      <c r="O947" s="72"/>
      <c r="P947" s="213">
        <f>O947*H947</f>
        <v>0</v>
      </c>
      <c r="Q947" s="213">
        <v>0</v>
      </c>
      <c r="R947" s="213">
        <f>Q947*H947</f>
        <v>0</v>
      </c>
      <c r="S947" s="213">
        <v>0</v>
      </c>
      <c r="T947" s="214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15" t="s">
        <v>449</v>
      </c>
      <c r="AT947" s="215" t="s">
        <v>198</v>
      </c>
      <c r="AU947" s="215" t="s">
        <v>89</v>
      </c>
      <c r="AY947" s="18" t="s">
        <v>154</v>
      </c>
      <c r="BE947" s="216">
        <f>IF(N947="základní",J947,0)</f>
        <v>0</v>
      </c>
      <c r="BF947" s="216">
        <f>IF(N947="snížená",J947,0)</f>
        <v>0</v>
      </c>
      <c r="BG947" s="216">
        <f>IF(N947="zákl. přenesená",J947,0)</f>
        <v>0</v>
      </c>
      <c r="BH947" s="216">
        <f>IF(N947="sníž. přenesená",J947,0)</f>
        <v>0</v>
      </c>
      <c r="BI947" s="216">
        <f>IF(N947="nulová",J947,0)</f>
        <v>0</v>
      </c>
      <c r="BJ947" s="18" t="s">
        <v>87</v>
      </c>
      <c r="BK947" s="216">
        <f>ROUND(I947*H947,2)</f>
        <v>0</v>
      </c>
      <c r="BL947" s="18" t="s">
        <v>299</v>
      </c>
      <c r="BM947" s="215" t="s">
        <v>1187</v>
      </c>
    </row>
    <row r="948" spans="1:65" s="13" customFormat="1" ht="11.25">
      <c r="B948" s="217"/>
      <c r="C948" s="218"/>
      <c r="D948" s="219" t="s">
        <v>164</v>
      </c>
      <c r="E948" s="220" t="s">
        <v>1</v>
      </c>
      <c r="F948" s="221" t="s">
        <v>1174</v>
      </c>
      <c r="G948" s="218"/>
      <c r="H948" s="220" t="s">
        <v>1</v>
      </c>
      <c r="I948" s="222"/>
      <c r="J948" s="218"/>
      <c r="K948" s="218"/>
      <c r="L948" s="223"/>
      <c r="M948" s="224"/>
      <c r="N948" s="225"/>
      <c r="O948" s="225"/>
      <c r="P948" s="225"/>
      <c r="Q948" s="225"/>
      <c r="R948" s="225"/>
      <c r="S948" s="225"/>
      <c r="T948" s="226"/>
      <c r="AT948" s="227" t="s">
        <v>164</v>
      </c>
      <c r="AU948" s="227" t="s">
        <v>89</v>
      </c>
      <c r="AV948" s="13" t="s">
        <v>87</v>
      </c>
      <c r="AW948" s="13" t="s">
        <v>34</v>
      </c>
      <c r="AX948" s="13" t="s">
        <v>79</v>
      </c>
      <c r="AY948" s="227" t="s">
        <v>154</v>
      </c>
    </row>
    <row r="949" spans="1:65" s="13" customFormat="1" ht="11.25">
      <c r="B949" s="217"/>
      <c r="C949" s="218"/>
      <c r="D949" s="219" t="s">
        <v>164</v>
      </c>
      <c r="E949" s="220" t="s">
        <v>1</v>
      </c>
      <c r="F949" s="221" t="s">
        <v>1176</v>
      </c>
      <c r="G949" s="218"/>
      <c r="H949" s="220" t="s">
        <v>1</v>
      </c>
      <c r="I949" s="222"/>
      <c r="J949" s="218"/>
      <c r="K949" s="218"/>
      <c r="L949" s="223"/>
      <c r="M949" s="224"/>
      <c r="N949" s="225"/>
      <c r="O949" s="225"/>
      <c r="P949" s="225"/>
      <c r="Q949" s="225"/>
      <c r="R949" s="225"/>
      <c r="S949" s="225"/>
      <c r="T949" s="226"/>
      <c r="AT949" s="227" t="s">
        <v>164</v>
      </c>
      <c r="AU949" s="227" t="s">
        <v>89</v>
      </c>
      <c r="AV949" s="13" t="s">
        <v>87</v>
      </c>
      <c r="AW949" s="13" t="s">
        <v>34</v>
      </c>
      <c r="AX949" s="13" t="s">
        <v>79</v>
      </c>
      <c r="AY949" s="227" t="s">
        <v>154</v>
      </c>
    </row>
    <row r="950" spans="1:65" s="13" customFormat="1" ht="11.25">
      <c r="B950" s="217"/>
      <c r="C950" s="218"/>
      <c r="D950" s="219" t="s">
        <v>164</v>
      </c>
      <c r="E950" s="220" t="s">
        <v>1</v>
      </c>
      <c r="F950" s="221" t="s">
        <v>1177</v>
      </c>
      <c r="G950" s="218"/>
      <c r="H950" s="220" t="s">
        <v>1</v>
      </c>
      <c r="I950" s="222"/>
      <c r="J950" s="218"/>
      <c r="K950" s="218"/>
      <c r="L950" s="223"/>
      <c r="M950" s="224"/>
      <c r="N950" s="225"/>
      <c r="O950" s="225"/>
      <c r="P950" s="225"/>
      <c r="Q950" s="225"/>
      <c r="R950" s="225"/>
      <c r="S950" s="225"/>
      <c r="T950" s="226"/>
      <c r="AT950" s="227" t="s">
        <v>164</v>
      </c>
      <c r="AU950" s="227" t="s">
        <v>89</v>
      </c>
      <c r="AV950" s="13" t="s">
        <v>87</v>
      </c>
      <c r="AW950" s="13" t="s">
        <v>34</v>
      </c>
      <c r="AX950" s="13" t="s">
        <v>79</v>
      </c>
      <c r="AY950" s="227" t="s">
        <v>154</v>
      </c>
    </row>
    <row r="951" spans="1:65" s="14" customFormat="1" ht="11.25">
      <c r="B951" s="228"/>
      <c r="C951" s="229"/>
      <c r="D951" s="219" t="s">
        <v>164</v>
      </c>
      <c r="E951" s="230" t="s">
        <v>1</v>
      </c>
      <c r="F951" s="231" t="s">
        <v>87</v>
      </c>
      <c r="G951" s="229"/>
      <c r="H951" s="232">
        <v>1</v>
      </c>
      <c r="I951" s="233"/>
      <c r="J951" s="229"/>
      <c r="K951" s="229"/>
      <c r="L951" s="234"/>
      <c r="M951" s="235"/>
      <c r="N951" s="236"/>
      <c r="O951" s="236"/>
      <c r="P951" s="236"/>
      <c r="Q951" s="236"/>
      <c r="R951" s="236"/>
      <c r="S951" s="236"/>
      <c r="T951" s="237"/>
      <c r="AT951" s="238" t="s">
        <v>164</v>
      </c>
      <c r="AU951" s="238" t="s">
        <v>89</v>
      </c>
      <c r="AV951" s="14" t="s">
        <v>89</v>
      </c>
      <c r="AW951" s="14" t="s">
        <v>34</v>
      </c>
      <c r="AX951" s="14" t="s">
        <v>87</v>
      </c>
      <c r="AY951" s="238" t="s">
        <v>154</v>
      </c>
    </row>
    <row r="952" spans="1:65" s="13" customFormat="1" ht="11.25">
      <c r="B952" s="217"/>
      <c r="C952" s="218"/>
      <c r="D952" s="219" t="s">
        <v>164</v>
      </c>
      <c r="E952" s="220" t="s">
        <v>1</v>
      </c>
      <c r="F952" s="221" t="s">
        <v>37</v>
      </c>
      <c r="G952" s="218"/>
      <c r="H952" s="220" t="s">
        <v>1</v>
      </c>
      <c r="I952" s="222"/>
      <c r="J952" s="218"/>
      <c r="K952" s="218"/>
      <c r="L952" s="223"/>
      <c r="M952" s="224"/>
      <c r="N952" s="225"/>
      <c r="O952" s="225"/>
      <c r="P952" s="225"/>
      <c r="Q952" s="225"/>
      <c r="R952" s="225"/>
      <c r="S952" s="225"/>
      <c r="T952" s="226"/>
      <c r="AT952" s="227" t="s">
        <v>164</v>
      </c>
      <c r="AU952" s="227" t="s">
        <v>89</v>
      </c>
      <c r="AV952" s="13" t="s">
        <v>87</v>
      </c>
      <c r="AW952" s="13" t="s">
        <v>34</v>
      </c>
      <c r="AX952" s="13" t="s">
        <v>79</v>
      </c>
      <c r="AY952" s="227" t="s">
        <v>154</v>
      </c>
    </row>
    <row r="953" spans="1:65" s="13" customFormat="1" ht="22.5">
      <c r="B953" s="217"/>
      <c r="C953" s="218"/>
      <c r="D953" s="219" t="s">
        <v>164</v>
      </c>
      <c r="E953" s="220" t="s">
        <v>1</v>
      </c>
      <c r="F953" s="221" t="s">
        <v>1178</v>
      </c>
      <c r="G953" s="218"/>
      <c r="H953" s="220" t="s">
        <v>1</v>
      </c>
      <c r="I953" s="222"/>
      <c r="J953" s="218"/>
      <c r="K953" s="218"/>
      <c r="L953" s="223"/>
      <c r="M953" s="224"/>
      <c r="N953" s="225"/>
      <c r="O953" s="225"/>
      <c r="P953" s="225"/>
      <c r="Q953" s="225"/>
      <c r="R953" s="225"/>
      <c r="S953" s="225"/>
      <c r="T953" s="226"/>
      <c r="AT953" s="227" t="s">
        <v>164</v>
      </c>
      <c r="AU953" s="227" t="s">
        <v>89</v>
      </c>
      <c r="AV953" s="13" t="s">
        <v>87</v>
      </c>
      <c r="AW953" s="13" t="s">
        <v>34</v>
      </c>
      <c r="AX953" s="13" t="s">
        <v>79</v>
      </c>
      <c r="AY953" s="227" t="s">
        <v>154</v>
      </c>
    </row>
    <row r="954" spans="1:65" s="13" customFormat="1" ht="22.5">
      <c r="B954" s="217"/>
      <c r="C954" s="218"/>
      <c r="D954" s="219" t="s">
        <v>164</v>
      </c>
      <c r="E954" s="220" t="s">
        <v>1</v>
      </c>
      <c r="F954" s="221" t="s">
        <v>1060</v>
      </c>
      <c r="G954" s="218"/>
      <c r="H954" s="220" t="s">
        <v>1</v>
      </c>
      <c r="I954" s="222"/>
      <c r="J954" s="218"/>
      <c r="K954" s="218"/>
      <c r="L954" s="223"/>
      <c r="M954" s="224"/>
      <c r="N954" s="225"/>
      <c r="O954" s="225"/>
      <c r="P954" s="225"/>
      <c r="Q954" s="225"/>
      <c r="R954" s="225"/>
      <c r="S954" s="225"/>
      <c r="T954" s="226"/>
      <c r="AT954" s="227" t="s">
        <v>164</v>
      </c>
      <c r="AU954" s="227" t="s">
        <v>89</v>
      </c>
      <c r="AV954" s="13" t="s">
        <v>87</v>
      </c>
      <c r="AW954" s="13" t="s">
        <v>34</v>
      </c>
      <c r="AX954" s="13" t="s">
        <v>79</v>
      </c>
      <c r="AY954" s="227" t="s">
        <v>154</v>
      </c>
    </row>
    <row r="955" spans="1:65" s="2" customFormat="1" ht="72" customHeight="1">
      <c r="A955" s="35"/>
      <c r="B955" s="36"/>
      <c r="C955" s="250" t="s">
        <v>1188</v>
      </c>
      <c r="D955" s="250" t="s">
        <v>198</v>
      </c>
      <c r="E955" s="251" t="s">
        <v>1189</v>
      </c>
      <c r="F955" s="252" t="s">
        <v>1190</v>
      </c>
      <c r="G955" s="253" t="s">
        <v>441</v>
      </c>
      <c r="H955" s="254">
        <v>1</v>
      </c>
      <c r="I955" s="255"/>
      <c r="J955" s="256">
        <f>ROUND(I955*H955,2)</f>
        <v>0</v>
      </c>
      <c r="K955" s="252" t="s">
        <v>1</v>
      </c>
      <c r="L955" s="257"/>
      <c r="M955" s="258" t="s">
        <v>1</v>
      </c>
      <c r="N955" s="259" t="s">
        <v>44</v>
      </c>
      <c r="O955" s="72"/>
      <c r="P955" s="213">
        <f>O955*H955</f>
        <v>0</v>
      </c>
      <c r="Q955" s="213">
        <v>0</v>
      </c>
      <c r="R955" s="213">
        <f>Q955*H955</f>
        <v>0</v>
      </c>
      <c r="S955" s="213">
        <v>0</v>
      </c>
      <c r="T955" s="214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15" t="s">
        <v>449</v>
      </c>
      <c r="AT955" s="215" t="s">
        <v>198</v>
      </c>
      <c r="AU955" s="215" t="s">
        <v>89</v>
      </c>
      <c r="AY955" s="18" t="s">
        <v>154</v>
      </c>
      <c r="BE955" s="216">
        <f>IF(N955="základní",J955,0)</f>
        <v>0</v>
      </c>
      <c r="BF955" s="216">
        <f>IF(N955="snížená",J955,0)</f>
        <v>0</v>
      </c>
      <c r="BG955" s="216">
        <f>IF(N955="zákl. přenesená",J955,0)</f>
        <v>0</v>
      </c>
      <c r="BH955" s="216">
        <f>IF(N955="sníž. přenesená",J955,0)</f>
        <v>0</v>
      </c>
      <c r="BI955" s="216">
        <f>IF(N955="nulová",J955,0)</f>
        <v>0</v>
      </c>
      <c r="BJ955" s="18" t="s">
        <v>87</v>
      </c>
      <c r="BK955" s="216">
        <f>ROUND(I955*H955,2)</f>
        <v>0</v>
      </c>
      <c r="BL955" s="18" t="s">
        <v>299</v>
      </c>
      <c r="BM955" s="215" t="s">
        <v>1191</v>
      </c>
    </row>
    <row r="956" spans="1:65" s="13" customFormat="1" ht="11.25">
      <c r="B956" s="217"/>
      <c r="C956" s="218"/>
      <c r="D956" s="219" t="s">
        <v>164</v>
      </c>
      <c r="E956" s="220" t="s">
        <v>1</v>
      </c>
      <c r="F956" s="221" t="s">
        <v>1174</v>
      </c>
      <c r="G956" s="218"/>
      <c r="H956" s="220" t="s">
        <v>1</v>
      </c>
      <c r="I956" s="222"/>
      <c r="J956" s="218"/>
      <c r="K956" s="218"/>
      <c r="L956" s="223"/>
      <c r="M956" s="224"/>
      <c r="N956" s="225"/>
      <c r="O956" s="225"/>
      <c r="P956" s="225"/>
      <c r="Q956" s="225"/>
      <c r="R956" s="225"/>
      <c r="S956" s="225"/>
      <c r="T956" s="226"/>
      <c r="AT956" s="227" t="s">
        <v>164</v>
      </c>
      <c r="AU956" s="227" t="s">
        <v>89</v>
      </c>
      <c r="AV956" s="13" t="s">
        <v>87</v>
      </c>
      <c r="AW956" s="13" t="s">
        <v>34</v>
      </c>
      <c r="AX956" s="13" t="s">
        <v>79</v>
      </c>
      <c r="AY956" s="227" t="s">
        <v>154</v>
      </c>
    </row>
    <row r="957" spans="1:65" s="13" customFormat="1" ht="11.25">
      <c r="B957" s="217"/>
      <c r="C957" s="218"/>
      <c r="D957" s="219" t="s">
        <v>164</v>
      </c>
      <c r="E957" s="220" t="s">
        <v>1</v>
      </c>
      <c r="F957" s="221" t="s">
        <v>1175</v>
      </c>
      <c r="G957" s="218"/>
      <c r="H957" s="220" t="s">
        <v>1</v>
      </c>
      <c r="I957" s="222"/>
      <c r="J957" s="218"/>
      <c r="K957" s="218"/>
      <c r="L957" s="223"/>
      <c r="M957" s="224"/>
      <c r="N957" s="225"/>
      <c r="O957" s="225"/>
      <c r="P957" s="225"/>
      <c r="Q957" s="225"/>
      <c r="R957" s="225"/>
      <c r="S957" s="225"/>
      <c r="T957" s="226"/>
      <c r="AT957" s="227" t="s">
        <v>164</v>
      </c>
      <c r="AU957" s="227" t="s">
        <v>89</v>
      </c>
      <c r="AV957" s="13" t="s">
        <v>87</v>
      </c>
      <c r="AW957" s="13" t="s">
        <v>34</v>
      </c>
      <c r="AX957" s="13" t="s">
        <v>79</v>
      </c>
      <c r="AY957" s="227" t="s">
        <v>154</v>
      </c>
    </row>
    <row r="958" spans="1:65" s="13" customFormat="1" ht="11.25">
      <c r="B958" s="217"/>
      <c r="C958" s="218"/>
      <c r="D958" s="219" t="s">
        <v>164</v>
      </c>
      <c r="E958" s="220" t="s">
        <v>1</v>
      </c>
      <c r="F958" s="221" t="s">
        <v>1176</v>
      </c>
      <c r="G958" s="218"/>
      <c r="H958" s="220" t="s">
        <v>1</v>
      </c>
      <c r="I958" s="222"/>
      <c r="J958" s="218"/>
      <c r="K958" s="218"/>
      <c r="L958" s="223"/>
      <c r="M958" s="224"/>
      <c r="N958" s="225"/>
      <c r="O958" s="225"/>
      <c r="P958" s="225"/>
      <c r="Q958" s="225"/>
      <c r="R958" s="225"/>
      <c r="S958" s="225"/>
      <c r="T958" s="226"/>
      <c r="AT958" s="227" t="s">
        <v>164</v>
      </c>
      <c r="AU958" s="227" t="s">
        <v>89</v>
      </c>
      <c r="AV958" s="13" t="s">
        <v>87</v>
      </c>
      <c r="AW958" s="13" t="s">
        <v>34</v>
      </c>
      <c r="AX958" s="13" t="s">
        <v>79</v>
      </c>
      <c r="AY958" s="227" t="s">
        <v>154</v>
      </c>
    </row>
    <row r="959" spans="1:65" s="13" customFormat="1" ht="11.25">
      <c r="B959" s="217"/>
      <c r="C959" s="218"/>
      <c r="D959" s="219" t="s">
        <v>164</v>
      </c>
      <c r="E959" s="220" t="s">
        <v>1</v>
      </c>
      <c r="F959" s="221" t="s">
        <v>1177</v>
      </c>
      <c r="G959" s="218"/>
      <c r="H959" s="220" t="s">
        <v>1</v>
      </c>
      <c r="I959" s="222"/>
      <c r="J959" s="218"/>
      <c r="K959" s="218"/>
      <c r="L959" s="223"/>
      <c r="M959" s="224"/>
      <c r="N959" s="225"/>
      <c r="O959" s="225"/>
      <c r="P959" s="225"/>
      <c r="Q959" s="225"/>
      <c r="R959" s="225"/>
      <c r="S959" s="225"/>
      <c r="T959" s="226"/>
      <c r="AT959" s="227" t="s">
        <v>164</v>
      </c>
      <c r="AU959" s="227" t="s">
        <v>89</v>
      </c>
      <c r="AV959" s="13" t="s">
        <v>87</v>
      </c>
      <c r="AW959" s="13" t="s">
        <v>34</v>
      </c>
      <c r="AX959" s="13" t="s">
        <v>79</v>
      </c>
      <c r="AY959" s="227" t="s">
        <v>154</v>
      </c>
    </row>
    <row r="960" spans="1:65" s="13" customFormat="1" ht="11.25">
      <c r="B960" s="217"/>
      <c r="C960" s="218"/>
      <c r="D960" s="219" t="s">
        <v>164</v>
      </c>
      <c r="E960" s="220" t="s">
        <v>1</v>
      </c>
      <c r="F960" s="221" t="s">
        <v>1183</v>
      </c>
      <c r="G960" s="218"/>
      <c r="H960" s="220" t="s">
        <v>1</v>
      </c>
      <c r="I960" s="222"/>
      <c r="J960" s="218"/>
      <c r="K960" s="218"/>
      <c r="L960" s="223"/>
      <c r="M960" s="224"/>
      <c r="N960" s="225"/>
      <c r="O960" s="225"/>
      <c r="P960" s="225"/>
      <c r="Q960" s="225"/>
      <c r="R960" s="225"/>
      <c r="S960" s="225"/>
      <c r="T960" s="226"/>
      <c r="AT960" s="227" t="s">
        <v>164</v>
      </c>
      <c r="AU960" s="227" t="s">
        <v>89</v>
      </c>
      <c r="AV960" s="13" t="s">
        <v>87</v>
      </c>
      <c r="AW960" s="13" t="s">
        <v>34</v>
      </c>
      <c r="AX960" s="13" t="s">
        <v>79</v>
      </c>
      <c r="AY960" s="227" t="s">
        <v>154</v>
      </c>
    </row>
    <row r="961" spans="1:65" s="14" customFormat="1" ht="11.25">
      <c r="B961" s="228"/>
      <c r="C961" s="229"/>
      <c r="D961" s="219" t="s">
        <v>164</v>
      </c>
      <c r="E961" s="230" t="s">
        <v>1</v>
      </c>
      <c r="F961" s="231" t="s">
        <v>87</v>
      </c>
      <c r="G961" s="229"/>
      <c r="H961" s="232">
        <v>1</v>
      </c>
      <c r="I961" s="233"/>
      <c r="J961" s="229"/>
      <c r="K961" s="229"/>
      <c r="L961" s="234"/>
      <c r="M961" s="235"/>
      <c r="N961" s="236"/>
      <c r="O961" s="236"/>
      <c r="P961" s="236"/>
      <c r="Q961" s="236"/>
      <c r="R961" s="236"/>
      <c r="S961" s="236"/>
      <c r="T961" s="237"/>
      <c r="AT961" s="238" t="s">
        <v>164</v>
      </c>
      <c r="AU961" s="238" t="s">
        <v>89</v>
      </c>
      <c r="AV961" s="14" t="s">
        <v>89</v>
      </c>
      <c r="AW961" s="14" t="s">
        <v>34</v>
      </c>
      <c r="AX961" s="14" t="s">
        <v>87</v>
      </c>
      <c r="AY961" s="238" t="s">
        <v>154</v>
      </c>
    </row>
    <row r="962" spans="1:65" s="13" customFormat="1" ht="11.25">
      <c r="B962" s="217"/>
      <c r="C962" s="218"/>
      <c r="D962" s="219" t="s">
        <v>164</v>
      </c>
      <c r="E962" s="220" t="s">
        <v>1</v>
      </c>
      <c r="F962" s="221" t="s">
        <v>37</v>
      </c>
      <c r="G962" s="218"/>
      <c r="H962" s="220" t="s">
        <v>1</v>
      </c>
      <c r="I962" s="222"/>
      <c r="J962" s="218"/>
      <c r="K962" s="218"/>
      <c r="L962" s="223"/>
      <c r="M962" s="224"/>
      <c r="N962" s="225"/>
      <c r="O962" s="225"/>
      <c r="P962" s="225"/>
      <c r="Q962" s="225"/>
      <c r="R962" s="225"/>
      <c r="S962" s="225"/>
      <c r="T962" s="226"/>
      <c r="AT962" s="227" t="s">
        <v>164</v>
      </c>
      <c r="AU962" s="227" t="s">
        <v>89</v>
      </c>
      <c r="AV962" s="13" t="s">
        <v>87</v>
      </c>
      <c r="AW962" s="13" t="s">
        <v>34</v>
      </c>
      <c r="AX962" s="13" t="s">
        <v>79</v>
      </c>
      <c r="AY962" s="227" t="s">
        <v>154</v>
      </c>
    </row>
    <row r="963" spans="1:65" s="13" customFormat="1" ht="22.5">
      <c r="B963" s="217"/>
      <c r="C963" s="218"/>
      <c r="D963" s="219" t="s">
        <v>164</v>
      </c>
      <c r="E963" s="220" t="s">
        <v>1</v>
      </c>
      <c r="F963" s="221" t="s">
        <v>1178</v>
      </c>
      <c r="G963" s="218"/>
      <c r="H963" s="220" t="s">
        <v>1</v>
      </c>
      <c r="I963" s="222"/>
      <c r="J963" s="218"/>
      <c r="K963" s="218"/>
      <c r="L963" s="223"/>
      <c r="M963" s="224"/>
      <c r="N963" s="225"/>
      <c r="O963" s="225"/>
      <c r="P963" s="225"/>
      <c r="Q963" s="225"/>
      <c r="R963" s="225"/>
      <c r="S963" s="225"/>
      <c r="T963" s="226"/>
      <c r="AT963" s="227" t="s">
        <v>164</v>
      </c>
      <c r="AU963" s="227" t="s">
        <v>89</v>
      </c>
      <c r="AV963" s="13" t="s">
        <v>87</v>
      </c>
      <c r="AW963" s="13" t="s">
        <v>34</v>
      </c>
      <c r="AX963" s="13" t="s">
        <v>79</v>
      </c>
      <c r="AY963" s="227" t="s">
        <v>154</v>
      </c>
    </row>
    <row r="964" spans="1:65" s="13" customFormat="1" ht="22.5">
      <c r="B964" s="217"/>
      <c r="C964" s="218"/>
      <c r="D964" s="219" t="s">
        <v>164</v>
      </c>
      <c r="E964" s="220" t="s">
        <v>1</v>
      </c>
      <c r="F964" s="221" t="s">
        <v>1060</v>
      </c>
      <c r="G964" s="218"/>
      <c r="H964" s="220" t="s">
        <v>1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164</v>
      </c>
      <c r="AU964" s="227" t="s">
        <v>89</v>
      </c>
      <c r="AV964" s="13" t="s">
        <v>87</v>
      </c>
      <c r="AW964" s="13" t="s">
        <v>34</v>
      </c>
      <c r="AX964" s="13" t="s">
        <v>79</v>
      </c>
      <c r="AY964" s="227" t="s">
        <v>154</v>
      </c>
    </row>
    <row r="965" spans="1:65" s="2" customFormat="1" ht="16.5" customHeight="1">
      <c r="A965" s="35"/>
      <c r="B965" s="36"/>
      <c r="C965" s="204" t="s">
        <v>1192</v>
      </c>
      <c r="D965" s="204" t="s">
        <v>157</v>
      </c>
      <c r="E965" s="205" t="s">
        <v>1193</v>
      </c>
      <c r="F965" s="206" t="s">
        <v>1194</v>
      </c>
      <c r="G965" s="207" t="s">
        <v>499</v>
      </c>
      <c r="H965" s="208">
        <v>1</v>
      </c>
      <c r="I965" s="209"/>
      <c r="J965" s="210">
        <f>ROUND(I965*H965,2)</f>
        <v>0</v>
      </c>
      <c r="K965" s="206" t="s">
        <v>1</v>
      </c>
      <c r="L965" s="40"/>
      <c r="M965" s="211" t="s">
        <v>1</v>
      </c>
      <c r="N965" s="212" t="s">
        <v>44</v>
      </c>
      <c r="O965" s="72"/>
      <c r="P965" s="213">
        <f>O965*H965</f>
        <v>0</v>
      </c>
      <c r="Q965" s="213">
        <v>0</v>
      </c>
      <c r="R965" s="213">
        <f>Q965*H965</f>
        <v>0</v>
      </c>
      <c r="S965" s="213">
        <v>0</v>
      </c>
      <c r="T965" s="214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15" t="s">
        <v>299</v>
      </c>
      <c r="AT965" s="215" t="s">
        <v>157</v>
      </c>
      <c r="AU965" s="215" t="s">
        <v>89</v>
      </c>
      <c r="AY965" s="18" t="s">
        <v>154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8" t="s">
        <v>87</v>
      </c>
      <c r="BK965" s="216">
        <f>ROUND(I965*H965,2)</f>
        <v>0</v>
      </c>
      <c r="BL965" s="18" t="s">
        <v>299</v>
      </c>
      <c r="BM965" s="215" t="s">
        <v>1195</v>
      </c>
    </row>
    <row r="966" spans="1:65" s="2" customFormat="1" ht="24" customHeight="1">
      <c r="A966" s="35"/>
      <c r="B966" s="36"/>
      <c r="C966" s="204" t="s">
        <v>1196</v>
      </c>
      <c r="D966" s="204" t="s">
        <v>157</v>
      </c>
      <c r="E966" s="205" t="s">
        <v>1197</v>
      </c>
      <c r="F966" s="206" t="s">
        <v>1198</v>
      </c>
      <c r="G966" s="207" t="s">
        <v>179</v>
      </c>
      <c r="H966" s="208">
        <v>4.74</v>
      </c>
      <c r="I966" s="209"/>
      <c r="J966" s="210">
        <f>ROUND(I966*H966,2)</f>
        <v>0</v>
      </c>
      <c r="K966" s="206" t="s">
        <v>161</v>
      </c>
      <c r="L966" s="40"/>
      <c r="M966" s="211" t="s">
        <v>1</v>
      </c>
      <c r="N966" s="212" t="s">
        <v>44</v>
      </c>
      <c r="O966" s="72"/>
      <c r="P966" s="213">
        <f>O966*H966</f>
        <v>0</v>
      </c>
      <c r="Q966" s="213">
        <v>0</v>
      </c>
      <c r="R966" s="213">
        <f>Q966*H966</f>
        <v>0</v>
      </c>
      <c r="S966" s="213">
        <v>0</v>
      </c>
      <c r="T966" s="214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215" t="s">
        <v>299</v>
      </c>
      <c r="AT966" s="215" t="s">
        <v>157</v>
      </c>
      <c r="AU966" s="215" t="s">
        <v>89</v>
      </c>
      <c r="AY966" s="18" t="s">
        <v>154</v>
      </c>
      <c r="BE966" s="216">
        <f>IF(N966="základní",J966,0)</f>
        <v>0</v>
      </c>
      <c r="BF966" s="216">
        <f>IF(N966="snížená",J966,0)</f>
        <v>0</v>
      </c>
      <c r="BG966" s="216">
        <f>IF(N966="zákl. přenesená",J966,0)</f>
        <v>0</v>
      </c>
      <c r="BH966" s="216">
        <f>IF(N966="sníž. přenesená",J966,0)</f>
        <v>0</v>
      </c>
      <c r="BI966" s="216">
        <f>IF(N966="nulová",J966,0)</f>
        <v>0</v>
      </c>
      <c r="BJ966" s="18" t="s">
        <v>87</v>
      </c>
      <c r="BK966" s="216">
        <f>ROUND(I966*H966,2)</f>
        <v>0</v>
      </c>
      <c r="BL966" s="18" t="s">
        <v>299</v>
      </c>
      <c r="BM966" s="215" t="s">
        <v>1199</v>
      </c>
    </row>
    <row r="967" spans="1:65" s="13" customFormat="1" ht="11.25">
      <c r="B967" s="217"/>
      <c r="C967" s="218"/>
      <c r="D967" s="219" t="s">
        <v>164</v>
      </c>
      <c r="E967" s="220" t="s">
        <v>1</v>
      </c>
      <c r="F967" s="221" t="s">
        <v>1200</v>
      </c>
      <c r="G967" s="218"/>
      <c r="H967" s="220" t="s">
        <v>1</v>
      </c>
      <c r="I967" s="222"/>
      <c r="J967" s="218"/>
      <c r="K967" s="218"/>
      <c r="L967" s="223"/>
      <c r="M967" s="224"/>
      <c r="N967" s="225"/>
      <c r="O967" s="225"/>
      <c r="P967" s="225"/>
      <c r="Q967" s="225"/>
      <c r="R967" s="225"/>
      <c r="S967" s="225"/>
      <c r="T967" s="226"/>
      <c r="AT967" s="227" t="s">
        <v>164</v>
      </c>
      <c r="AU967" s="227" t="s">
        <v>89</v>
      </c>
      <c r="AV967" s="13" t="s">
        <v>87</v>
      </c>
      <c r="AW967" s="13" t="s">
        <v>34</v>
      </c>
      <c r="AX967" s="13" t="s">
        <v>79</v>
      </c>
      <c r="AY967" s="227" t="s">
        <v>154</v>
      </c>
    </row>
    <row r="968" spans="1:65" s="13" customFormat="1" ht="11.25">
      <c r="B968" s="217"/>
      <c r="C968" s="218"/>
      <c r="D968" s="219" t="s">
        <v>164</v>
      </c>
      <c r="E968" s="220" t="s">
        <v>1</v>
      </c>
      <c r="F968" s="221" t="s">
        <v>1201</v>
      </c>
      <c r="G968" s="218"/>
      <c r="H968" s="220" t="s">
        <v>1</v>
      </c>
      <c r="I968" s="222"/>
      <c r="J968" s="218"/>
      <c r="K968" s="218"/>
      <c r="L968" s="223"/>
      <c r="M968" s="224"/>
      <c r="N968" s="225"/>
      <c r="O968" s="225"/>
      <c r="P968" s="225"/>
      <c r="Q968" s="225"/>
      <c r="R968" s="225"/>
      <c r="S968" s="225"/>
      <c r="T968" s="226"/>
      <c r="AT968" s="227" t="s">
        <v>164</v>
      </c>
      <c r="AU968" s="227" t="s">
        <v>89</v>
      </c>
      <c r="AV968" s="13" t="s">
        <v>87</v>
      </c>
      <c r="AW968" s="13" t="s">
        <v>34</v>
      </c>
      <c r="AX968" s="13" t="s">
        <v>79</v>
      </c>
      <c r="AY968" s="227" t="s">
        <v>154</v>
      </c>
    </row>
    <row r="969" spans="1:65" s="14" customFormat="1" ht="11.25">
      <c r="B969" s="228"/>
      <c r="C969" s="229"/>
      <c r="D969" s="219" t="s">
        <v>164</v>
      </c>
      <c r="E969" s="230" t="s">
        <v>1</v>
      </c>
      <c r="F969" s="231" t="s">
        <v>1202</v>
      </c>
      <c r="G969" s="229"/>
      <c r="H969" s="232">
        <v>3.24</v>
      </c>
      <c r="I969" s="233"/>
      <c r="J969" s="229"/>
      <c r="K969" s="229"/>
      <c r="L969" s="234"/>
      <c r="M969" s="235"/>
      <c r="N969" s="236"/>
      <c r="O969" s="236"/>
      <c r="P969" s="236"/>
      <c r="Q969" s="236"/>
      <c r="R969" s="236"/>
      <c r="S969" s="236"/>
      <c r="T969" s="237"/>
      <c r="AT969" s="238" t="s">
        <v>164</v>
      </c>
      <c r="AU969" s="238" t="s">
        <v>89</v>
      </c>
      <c r="AV969" s="14" t="s">
        <v>89</v>
      </c>
      <c r="AW969" s="14" t="s">
        <v>34</v>
      </c>
      <c r="AX969" s="14" t="s">
        <v>79</v>
      </c>
      <c r="AY969" s="238" t="s">
        <v>154</v>
      </c>
    </row>
    <row r="970" spans="1:65" s="13" customFormat="1" ht="11.25">
      <c r="B970" s="217"/>
      <c r="C970" s="218"/>
      <c r="D970" s="219" t="s">
        <v>164</v>
      </c>
      <c r="E970" s="220" t="s">
        <v>1</v>
      </c>
      <c r="F970" s="221" t="s">
        <v>1203</v>
      </c>
      <c r="G970" s="218"/>
      <c r="H970" s="220" t="s">
        <v>1</v>
      </c>
      <c r="I970" s="222"/>
      <c r="J970" s="218"/>
      <c r="K970" s="218"/>
      <c r="L970" s="223"/>
      <c r="M970" s="224"/>
      <c r="N970" s="225"/>
      <c r="O970" s="225"/>
      <c r="P970" s="225"/>
      <c r="Q970" s="225"/>
      <c r="R970" s="225"/>
      <c r="S970" s="225"/>
      <c r="T970" s="226"/>
      <c r="AT970" s="227" t="s">
        <v>164</v>
      </c>
      <c r="AU970" s="227" t="s">
        <v>89</v>
      </c>
      <c r="AV970" s="13" t="s">
        <v>87</v>
      </c>
      <c r="AW970" s="13" t="s">
        <v>34</v>
      </c>
      <c r="AX970" s="13" t="s">
        <v>79</v>
      </c>
      <c r="AY970" s="227" t="s">
        <v>154</v>
      </c>
    </row>
    <row r="971" spans="1:65" s="14" customFormat="1" ht="11.25">
      <c r="B971" s="228"/>
      <c r="C971" s="229"/>
      <c r="D971" s="219" t="s">
        <v>164</v>
      </c>
      <c r="E971" s="230" t="s">
        <v>1</v>
      </c>
      <c r="F971" s="231" t="s">
        <v>1204</v>
      </c>
      <c r="G971" s="229"/>
      <c r="H971" s="232">
        <v>1.5</v>
      </c>
      <c r="I971" s="233"/>
      <c r="J971" s="229"/>
      <c r="K971" s="229"/>
      <c r="L971" s="234"/>
      <c r="M971" s="235"/>
      <c r="N971" s="236"/>
      <c r="O971" s="236"/>
      <c r="P971" s="236"/>
      <c r="Q971" s="236"/>
      <c r="R971" s="236"/>
      <c r="S971" s="236"/>
      <c r="T971" s="237"/>
      <c r="AT971" s="238" t="s">
        <v>164</v>
      </c>
      <c r="AU971" s="238" t="s">
        <v>89</v>
      </c>
      <c r="AV971" s="14" t="s">
        <v>89</v>
      </c>
      <c r="AW971" s="14" t="s">
        <v>34</v>
      </c>
      <c r="AX971" s="14" t="s">
        <v>79</v>
      </c>
      <c r="AY971" s="238" t="s">
        <v>154</v>
      </c>
    </row>
    <row r="972" spans="1:65" s="15" customFormat="1" ht="11.25">
      <c r="B972" s="239"/>
      <c r="C972" s="240"/>
      <c r="D972" s="219" t="s">
        <v>164</v>
      </c>
      <c r="E972" s="241" t="s">
        <v>1</v>
      </c>
      <c r="F972" s="242" t="s">
        <v>172</v>
      </c>
      <c r="G972" s="240"/>
      <c r="H972" s="243">
        <v>4.74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AT972" s="249" t="s">
        <v>164</v>
      </c>
      <c r="AU972" s="249" t="s">
        <v>89</v>
      </c>
      <c r="AV972" s="15" t="s">
        <v>162</v>
      </c>
      <c r="AW972" s="15" t="s">
        <v>34</v>
      </c>
      <c r="AX972" s="15" t="s">
        <v>87</v>
      </c>
      <c r="AY972" s="249" t="s">
        <v>154</v>
      </c>
    </row>
    <row r="973" spans="1:65" s="2" customFormat="1" ht="24" customHeight="1">
      <c r="A973" s="35"/>
      <c r="B973" s="36"/>
      <c r="C973" s="250" t="s">
        <v>1205</v>
      </c>
      <c r="D973" s="250" t="s">
        <v>198</v>
      </c>
      <c r="E973" s="251" t="s">
        <v>1206</v>
      </c>
      <c r="F973" s="252" t="s">
        <v>1207</v>
      </c>
      <c r="G973" s="253" t="s">
        <v>179</v>
      </c>
      <c r="H973" s="254">
        <v>5.3</v>
      </c>
      <c r="I973" s="255"/>
      <c r="J973" s="256">
        <f>ROUND(I973*H973,2)</f>
        <v>0</v>
      </c>
      <c r="K973" s="252" t="s">
        <v>161</v>
      </c>
      <c r="L973" s="257"/>
      <c r="M973" s="258" t="s">
        <v>1</v>
      </c>
      <c r="N973" s="259" t="s">
        <v>44</v>
      </c>
      <c r="O973" s="72"/>
      <c r="P973" s="213">
        <f>O973*H973</f>
        <v>0</v>
      </c>
      <c r="Q973" s="213">
        <v>3.0000000000000001E-3</v>
      </c>
      <c r="R973" s="213">
        <f>Q973*H973</f>
        <v>1.5900000000000001E-2</v>
      </c>
      <c r="S973" s="213">
        <v>0</v>
      </c>
      <c r="T973" s="214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15" t="s">
        <v>449</v>
      </c>
      <c r="AT973" s="215" t="s">
        <v>198</v>
      </c>
      <c r="AU973" s="215" t="s">
        <v>89</v>
      </c>
      <c r="AY973" s="18" t="s">
        <v>154</v>
      </c>
      <c r="BE973" s="216">
        <f>IF(N973="základní",J973,0)</f>
        <v>0</v>
      </c>
      <c r="BF973" s="216">
        <f>IF(N973="snížená",J973,0)</f>
        <v>0</v>
      </c>
      <c r="BG973" s="216">
        <f>IF(N973="zákl. přenesená",J973,0)</f>
        <v>0</v>
      </c>
      <c r="BH973" s="216">
        <f>IF(N973="sníž. přenesená",J973,0)</f>
        <v>0</v>
      </c>
      <c r="BI973" s="216">
        <f>IF(N973="nulová",J973,0)</f>
        <v>0</v>
      </c>
      <c r="BJ973" s="18" t="s">
        <v>87</v>
      </c>
      <c r="BK973" s="216">
        <f>ROUND(I973*H973,2)</f>
        <v>0</v>
      </c>
      <c r="BL973" s="18" t="s">
        <v>299</v>
      </c>
      <c r="BM973" s="215" t="s">
        <v>1208</v>
      </c>
    </row>
    <row r="974" spans="1:65" s="13" customFormat="1" ht="11.25">
      <c r="B974" s="217"/>
      <c r="C974" s="218"/>
      <c r="D974" s="219" t="s">
        <v>164</v>
      </c>
      <c r="E974" s="220" t="s">
        <v>1</v>
      </c>
      <c r="F974" s="221" t="s">
        <v>1209</v>
      </c>
      <c r="G974" s="218"/>
      <c r="H974" s="220" t="s">
        <v>1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164</v>
      </c>
      <c r="AU974" s="227" t="s">
        <v>89</v>
      </c>
      <c r="AV974" s="13" t="s">
        <v>87</v>
      </c>
      <c r="AW974" s="13" t="s">
        <v>34</v>
      </c>
      <c r="AX974" s="13" t="s">
        <v>79</v>
      </c>
      <c r="AY974" s="227" t="s">
        <v>154</v>
      </c>
    </row>
    <row r="975" spans="1:65" s="14" customFormat="1" ht="11.25">
      <c r="B975" s="228"/>
      <c r="C975" s="229"/>
      <c r="D975" s="219" t="s">
        <v>164</v>
      </c>
      <c r="E975" s="230" t="s">
        <v>1</v>
      </c>
      <c r="F975" s="231" t="s">
        <v>1210</v>
      </c>
      <c r="G975" s="229"/>
      <c r="H975" s="232">
        <v>5.3</v>
      </c>
      <c r="I975" s="233"/>
      <c r="J975" s="229"/>
      <c r="K975" s="229"/>
      <c r="L975" s="234"/>
      <c r="M975" s="235"/>
      <c r="N975" s="236"/>
      <c r="O975" s="236"/>
      <c r="P975" s="236"/>
      <c r="Q975" s="236"/>
      <c r="R975" s="236"/>
      <c r="S975" s="236"/>
      <c r="T975" s="237"/>
      <c r="AT975" s="238" t="s">
        <v>164</v>
      </c>
      <c r="AU975" s="238" t="s">
        <v>89</v>
      </c>
      <c r="AV975" s="14" t="s">
        <v>89</v>
      </c>
      <c r="AW975" s="14" t="s">
        <v>34</v>
      </c>
      <c r="AX975" s="14" t="s">
        <v>87</v>
      </c>
      <c r="AY975" s="238" t="s">
        <v>154</v>
      </c>
    </row>
    <row r="976" spans="1:65" s="2" customFormat="1" ht="24" customHeight="1">
      <c r="A976" s="35"/>
      <c r="B976" s="36"/>
      <c r="C976" s="204" t="s">
        <v>1211</v>
      </c>
      <c r="D976" s="204" t="s">
        <v>157</v>
      </c>
      <c r="E976" s="205" t="s">
        <v>1212</v>
      </c>
      <c r="F976" s="206" t="s">
        <v>1213</v>
      </c>
      <c r="G976" s="207" t="s">
        <v>247</v>
      </c>
      <c r="H976" s="208">
        <v>19.399999999999999</v>
      </c>
      <c r="I976" s="209"/>
      <c r="J976" s="210">
        <f>ROUND(I976*H976,2)</f>
        <v>0</v>
      </c>
      <c r="K976" s="206" t="s">
        <v>161</v>
      </c>
      <c r="L976" s="40"/>
      <c r="M976" s="211" t="s">
        <v>1</v>
      </c>
      <c r="N976" s="212" t="s">
        <v>44</v>
      </c>
      <c r="O976" s="72"/>
      <c r="P976" s="213">
        <f>O976*H976</f>
        <v>0</v>
      </c>
      <c r="Q976" s="213">
        <v>0</v>
      </c>
      <c r="R976" s="213">
        <f>Q976*H976</f>
        <v>0</v>
      </c>
      <c r="S976" s="213">
        <v>0</v>
      </c>
      <c r="T976" s="214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15" t="s">
        <v>299</v>
      </c>
      <c r="AT976" s="215" t="s">
        <v>157</v>
      </c>
      <c r="AU976" s="215" t="s">
        <v>89</v>
      </c>
      <c r="AY976" s="18" t="s">
        <v>154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8" t="s">
        <v>87</v>
      </c>
      <c r="BK976" s="216">
        <f>ROUND(I976*H976,2)</f>
        <v>0</v>
      </c>
      <c r="BL976" s="18" t="s">
        <v>299</v>
      </c>
      <c r="BM976" s="215" t="s">
        <v>1214</v>
      </c>
    </row>
    <row r="977" spans="1:65" s="13" customFormat="1" ht="11.25">
      <c r="B977" s="217"/>
      <c r="C977" s="218"/>
      <c r="D977" s="219" t="s">
        <v>164</v>
      </c>
      <c r="E977" s="220" t="s">
        <v>1</v>
      </c>
      <c r="F977" s="221" t="s">
        <v>1215</v>
      </c>
      <c r="G977" s="218"/>
      <c r="H977" s="220" t="s">
        <v>1</v>
      </c>
      <c r="I977" s="222"/>
      <c r="J977" s="218"/>
      <c r="K977" s="218"/>
      <c r="L977" s="223"/>
      <c r="M977" s="224"/>
      <c r="N977" s="225"/>
      <c r="O977" s="225"/>
      <c r="P977" s="225"/>
      <c r="Q977" s="225"/>
      <c r="R977" s="225"/>
      <c r="S977" s="225"/>
      <c r="T977" s="226"/>
      <c r="AT977" s="227" t="s">
        <v>164</v>
      </c>
      <c r="AU977" s="227" t="s">
        <v>89</v>
      </c>
      <c r="AV977" s="13" t="s">
        <v>87</v>
      </c>
      <c r="AW977" s="13" t="s">
        <v>34</v>
      </c>
      <c r="AX977" s="13" t="s">
        <v>79</v>
      </c>
      <c r="AY977" s="227" t="s">
        <v>154</v>
      </c>
    </row>
    <row r="978" spans="1:65" s="14" customFormat="1" ht="11.25">
      <c r="B978" s="228"/>
      <c r="C978" s="229"/>
      <c r="D978" s="219" t="s">
        <v>164</v>
      </c>
      <c r="E978" s="230" t="s">
        <v>1</v>
      </c>
      <c r="F978" s="231" t="s">
        <v>1216</v>
      </c>
      <c r="G978" s="229"/>
      <c r="H978" s="232">
        <v>14.4</v>
      </c>
      <c r="I978" s="233"/>
      <c r="J978" s="229"/>
      <c r="K978" s="229"/>
      <c r="L978" s="234"/>
      <c r="M978" s="235"/>
      <c r="N978" s="236"/>
      <c r="O978" s="236"/>
      <c r="P978" s="236"/>
      <c r="Q978" s="236"/>
      <c r="R978" s="236"/>
      <c r="S978" s="236"/>
      <c r="T978" s="237"/>
      <c r="AT978" s="238" t="s">
        <v>164</v>
      </c>
      <c r="AU978" s="238" t="s">
        <v>89</v>
      </c>
      <c r="AV978" s="14" t="s">
        <v>89</v>
      </c>
      <c r="AW978" s="14" t="s">
        <v>34</v>
      </c>
      <c r="AX978" s="14" t="s">
        <v>79</v>
      </c>
      <c r="AY978" s="238" t="s">
        <v>154</v>
      </c>
    </row>
    <row r="979" spans="1:65" s="14" customFormat="1" ht="11.25">
      <c r="B979" s="228"/>
      <c r="C979" s="229"/>
      <c r="D979" s="219" t="s">
        <v>164</v>
      </c>
      <c r="E979" s="230" t="s">
        <v>1</v>
      </c>
      <c r="F979" s="231" t="s">
        <v>1217</v>
      </c>
      <c r="G979" s="229"/>
      <c r="H979" s="232">
        <v>5</v>
      </c>
      <c r="I979" s="233"/>
      <c r="J979" s="229"/>
      <c r="K979" s="229"/>
      <c r="L979" s="234"/>
      <c r="M979" s="235"/>
      <c r="N979" s="236"/>
      <c r="O979" s="236"/>
      <c r="P979" s="236"/>
      <c r="Q979" s="236"/>
      <c r="R979" s="236"/>
      <c r="S979" s="236"/>
      <c r="T979" s="237"/>
      <c r="AT979" s="238" t="s">
        <v>164</v>
      </c>
      <c r="AU979" s="238" t="s">
        <v>89</v>
      </c>
      <c r="AV979" s="14" t="s">
        <v>89</v>
      </c>
      <c r="AW979" s="14" t="s">
        <v>34</v>
      </c>
      <c r="AX979" s="14" t="s">
        <v>79</v>
      </c>
      <c r="AY979" s="238" t="s">
        <v>154</v>
      </c>
    </row>
    <row r="980" spans="1:65" s="15" customFormat="1" ht="11.25">
      <c r="B980" s="239"/>
      <c r="C980" s="240"/>
      <c r="D980" s="219" t="s">
        <v>164</v>
      </c>
      <c r="E980" s="241" t="s">
        <v>1</v>
      </c>
      <c r="F980" s="242" t="s">
        <v>172</v>
      </c>
      <c r="G980" s="240"/>
      <c r="H980" s="243">
        <v>19.399999999999999</v>
      </c>
      <c r="I980" s="244"/>
      <c r="J980" s="240"/>
      <c r="K980" s="240"/>
      <c r="L980" s="245"/>
      <c r="M980" s="246"/>
      <c r="N980" s="247"/>
      <c r="O980" s="247"/>
      <c r="P980" s="247"/>
      <c r="Q980" s="247"/>
      <c r="R980" s="247"/>
      <c r="S980" s="247"/>
      <c r="T980" s="248"/>
      <c r="AT980" s="249" t="s">
        <v>164</v>
      </c>
      <c r="AU980" s="249" t="s">
        <v>89</v>
      </c>
      <c r="AV980" s="15" t="s">
        <v>162</v>
      </c>
      <c r="AW980" s="15" t="s">
        <v>34</v>
      </c>
      <c r="AX980" s="15" t="s">
        <v>87</v>
      </c>
      <c r="AY980" s="249" t="s">
        <v>154</v>
      </c>
    </row>
    <row r="981" spans="1:65" s="2" customFormat="1" ht="24" customHeight="1">
      <c r="A981" s="35"/>
      <c r="B981" s="36"/>
      <c r="C981" s="250" t="s">
        <v>1218</v>
      </c>
      <c r="D981" s="250" t="s">
        <v>198</v>
      </c>
      <c r="E981" s="251" t="s">
        <v>1219</v>
      </c>
      <c r="F981" s="252" t="s">
        <v>1220</v>
      </c>
      <c r="G981" s="253" t="s">
        <v>247</v>
      </c>
      <c r="H981" s="254">
        <v>21.4</v>
      </c>
      <c r="I981" s="255"/>
      <c r="J981" s="256">
        <f>ROUND(I981*H981,2)</f>
        <v>0</v>
      </c>
      <c r="K981" s="252" t="s">
        <v>1</v>
      </c>
      <c r="L981" s="257"/>
      <c r="M981" s="258" t="s">
        <v>1</v>
      </c>
      <c r="N981" s="259" t="s">
        <v>44</v>
      </c>
      <c r="O981" s="72"/>
      <c r="P981" s="213">
        <f>O981*H981</f>
        <v>0</v>
      </c>
      <c r="Q981" s="213">
        <v>2.0000000000000001E-4</v>
      </c>
      <c r="R981" s="213">
        <f>Q981*H981</f>
        <v>4.28E-3</v>
      </c>
      <c r="S981" s="213">
        <v>0</v>
      </c>
      <c r="T981" s="214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15" t="s">
        <v>449</v>
      </c>
      <c r="AT981" s="215" t="s">
        <v>198</v>
      </c>
      <c r="AU981" s="215" t="s">
        <v>89</v>
      </c>
      <c r="AY981" s="18" t="s">
        <v>154</v>
      </c>
      <c r="BE981" s="216">
        <f>IF(N981="základní",J981,0)</f>
        <v>0</v>
      </c>
      <c r="BF981" s="216">
        <f>IF(N981="snížená",J981,0)</f>
        <v>0</v>
      </c>
      <c r="BG981" s="216">
        <f>IF(N981="zákl. přenesená",J981,0)</f>
        <v>0</v>
      </c>
      <c r="BH981" s="216">
        <f>IF(N981="sníž. přenesená",J981,0)</f>
        <v>0</v>
      </c>
      <c r="BI981" s="216">
        <f>IF(N981="nulová",J981,0)</f>
        <v>0</v>
      </c>
      <c r="BJ981" s="18" t="s">
        <v>87</v>
      </c>
      <c r="BK981" s="216">
        <f>ROUND(I981*H981,2)</f>
        <v>0</v>
      </c>
      <c r="BL981" s="18" t="s">
        <v>299</v>
      </c>
      <c r="BM981" s="215" t="s">
        <v>1221</v>
      </c>
    </row>
    <row r="982" spans="1:65" s="13" customFormat="1" ht="11.25">
      <c r="B982" s="217"/>
      <c r="C982" s="218"/>
      <c r="D982" s="219" t="s">
        <v>164</v>
      </c>
      <c r="E982" s="220" t="s">
        <v>1</v>
      </c>
      <c r="F982" s="221" t="s">
        <v>1222</v>
      </c>
      <c r="G982" s="218"/>
      <c r="H982" s="220" t="s">
        <v>1</v>
      </c>
      <c r="I982" s="222"/>
      <c r="J982" s="218"/>
      <c r="K982" s="218"/>
      <c r="L982" s="223"/>
      <c r="M982" s="224"/>
      <c r="N982" s="225"/>
      <c r="O982" s="225"/>
      <c r="P982" s="225"/>
      <c r="Q982" s="225"/>
      <c r="R982" s="225"/>
      <c r="S982" s="225"/>
      <c r="T982" s="226"/>
      <c r="AT982" s="227" t="s">
        <v>164</v>
      </c>
      <c r="AU982" s="227" t="s">
        <v>89</v>
      </c>
      <c r="AV982" s="13" t="s">
        <v>87</v>
      </c>
      <c r="AW982" s="13" t="s">
        <v>34</v>
      </c>
      <c r="AX982" s="13" t="s">
        <v>79</v>
      </c>
      <c r="AY982" s="227" t="s">
        <v>154</v>
      </c>
    </row>
    <row r="983" spans="1:65" s="14" customFormat="1" ht="11.25">
      <c r="B983" s="228"/>
      <c r="C983" s="229"/>
      <c r="D983" s="219" t="s">
        <v>164</v>
      </c>
      <c r="E983" s="230" t="s">
        <v>1</v>
      </c>
      <c r="F983" s="231" t="s">
        <v>1223</v>
      </c>
      <c r="G983" s="229"/>
      <c r="H983" s="232">
        <v>21.4</v>
      </c>
      <c r="I983" s="233"/>
      <c r="J983" s="229"/>
      <c r="K983" s="229"/>
      <c r="L983" s="234"/>
      <c r="M983" s="235"/>
      <c r="N983" s="236"/>
      <c r="O983" s="236"/>
      <c r="P983" s="236"/>
      <c r="Q983" s="236"/>
      <c r="R983" s="236"/>
      <c r="S983" s="236"/>
      <c r="T983" s="237"/>
      <c r="AT983" s="238" t="s">
        <v>164</v>
      </c>
      <c r="AU983" s="238" t="s">
        <v>89</v>
      </c>
      <c r="AV983" s="14" t="s">
        <v>89</v>
      </c>
      <c r="AW983" s="14" t="s">
        <v>34</v>
      </c>
      <c r="AX983" s="14" t="s">
        <v>87</v>
      </c>
      <c r="AY983" s="238" t="s">
        <v>154</v>
      </c>
    </row>
    <row r="984" spans="1:65" s="2" customFormat="1" ht="48" customHeight="1">
      <c r="A984" s="35"/>
      <c r="B984" s="36"/>
      <c r="C984" s="204" t="s">
        <v>1224</v>
      </c>
      <c r="D984" s="204" t="s">
        <v>157</v>
      </c>
      <c r="E984" s="205" t="s">
        <v>1225</v>
      </c>
      <c r="F984" s="206" t="s">
        <v>1226</v>
      </c>
      <c r="G984" s="207" t="s">
        <v>499</v>
      </c>
      <c r="H984" s="208">
        <v>1</v>
      </c>
      <c r="I984" s="209"/>
      <c r="J984" s="210">
        <f>ROUND(I984*H984,2)</f>
        <v>0</v>
      </c>
      <c r="K984" s="206" t="s">
        <v>1</v>
      </c>
      <c r="L984" s="40"/>
      <c r="M984" s="211" t="s">
        <v>1</v>
      </c>
      <c r="N984" s="212" t="s">
        <v>44</v>
      </c>
      <c r="O984" s="72"/>
      <c r="P984" s="213">
        <f>O984*H984</f>
        <v>0</v>
      </c>
      <c r="Q984" s="213">
        <v>0</v>
      </c>
      <c r="R984" s="213">
        <f>Q984*H984</f>
        <v>0</v>
      </c>
      <c r="S984" s="213">
        <v>0</v>
      </c>
      <c r="T984" s="214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215" t="s">
        <v>299</v>
      </c>
      <c r="AT984" s="215" t="s">
        <v>157</v>
      </c>
      <c r="AU984" s="215" t="s">
        <v>89</v>
      </c>
      <c r="AY984" s="18" t="s">
        <v>154</v>
      </c>
      <c r="BE984" s="216">
        <f>IF(N984="základní",J984,0)</f>
        <v>0</v>
      </c>
      <c r="BF984" s="216">
        <f>IF(N984="snížená",J984,0)</f>
        <v>0</v>
      </c>
      <c r="BG984" s="216">
        <f>IF(N984="zákl. přenesená",J984,0)</f>
        <v>0</v>
      </c>
      <c r="BH984" s="216">
        <f>IF(N984="sníž. přenesená",J984,0)</f>
        <v>0</v>
      </c>
      <c r="BI984" s="216">
        <f>IF(N984="nulová",J984,0)</f>
        <v>0</v>
      </c>
      <c r="BJ984" s="18" t="s">
        <v>87</v>
      </c>
      <c r="BK984" s="216">
        <f>ROUND(I984*H984,2)</f>
        <v>0</v>
      </c>
      <c r="BL984" s="18" t="s">
        <v>299</v>
      </c>
      <c r="BM984" s="215" t="s">
        <v>1227</v>
      </c>
    </row>
    <row r="985" spans="1:65" s="2" customFormat="1" ht="36" customHeight="1">
      <c r="A985" s="35"/>
      <c r="B985" s="36"/>
      <c r="C985" s="204" t="s">
        <v>1228</v>
      </c>
      <c r="D985" s="204" t="s">
        <v>157</v>
      </c>
      <c r="E985" s="205" t="s">
        <v>1229</v>
      </c>
      <c r="F985" s="206" t="s">
        <v>1230</v>
      </c>
      <c r="G985" s="207" t="s">
        <v>186</v>
      </c>
      <c r="H985" s="208">
        <v>0.246</v>
      </c>
      <c r="I985" s="209"/>
      <c r="J985" s="210">
        <f>ROUND(I985*H985,2)</f>
        <v>0</v>
      </c>
      <c r="K985" s="206" t="s">
        <v>161</v>
      </c>
      <c r="L985" s="40"/>
      <c r="M985" s="211" t="s">
        <v>1</v>
      </c>
      <c r="N985" s="212" t="s">
        <v>44</v>
      </c>
      <c r="O985" s="72"/>
      <c r="P985" s="213">
        <f>O985*H985</f>
        <v>0</v>
      </c>
      <c r="Q985" s="213">
        <v>0</v>
      </c>
      <c r="R985" s="213">
        <f>Q985*H985</f>
        <v>0</v>
      </c>
      <c r="S985" s="213">
        <v>0</v>
      </c>
      <c r="T985" s="214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15" t="s">
        <v>299</v>
      </c>
      <c r="AT985" s="215" t="s">
        <v>157</v>
      </c>
      <c r="AU985" s="215" t="s">
        <v>89</v>
      </c>
      <c r="AY985" s="18" t="s">
        <v>154</v>
      </c>
      <c r="BE985" s="216">
        <f>IF(N985="základní",J985,0)</f>
        <v>0</v>
      </c>
      <c r="BF985" s="216">
        <f>IF(N985="snížená",J985,0)</f>
        <v>0</v>
      </c>
      <c r="BG985" s="216">
        <f>IF(N985="zákl. přenesená",J985,0)</f>
        <v>0</v>
      </c>
      <c r="BH985" s="216">
        <f>IF(N985="sníž. přenesená",J985,0)</f>
        <v>0</v>
      </c>
      <c r="BI985" s="216">
        <f>IF(N985="nulová",J985,0)</f>
        <v>0</v>
      </c>
      <c r="BJ985" s="18" t="s">
        <v>87</v>
      </c>
      <c r="BK985" s="216">
        <f>ROUND(I985*H985,2)</f>
        <v>0</v>
      </c>
      <c r="BL985" s="18" t="s">
        <v>299</v>
      </c>
      <c r="BM985" s="215" t="s">
        <v>1231</v>
      </c>
    </row>
    <row r="986" spans="1:65" s="12" customFormat="1" ht="22.9" customHeight="1">
      <c r="B986" s="188"/>
      <c r="C986" s="189"/>
      <c r="D986" s="190" t="s">
        <v>78</v>
      </c>
      <c r="E986" s="202" t="s">
        <v>1232</v>
      </c>
      <c r="F986" s="202" t="s">
        <v>1233</v>
      </c>
      <c r="G986" s="189"/>
      <c r="H986" s="189"/>
      <c r="I986" s="192"/>
      <c r="J986" s="203">
        <f>BK986</f>
        <v>0</v>
      </c>
      <c r="K986" s="189"/>
      <c r="L986" s="194"/>
      <c r="M986" s="195"/>
      <c r="N986" s="196"/>
      <c r="O986" s="196"/>
      <c r="P986" s="197">
        <f>SUM(P987:P1045)</f>
        <v>0</v>
      </c>
      <c r="Q986" s="196"/>
      <c r="R986" s="197">
        <f>SUM(R987:R1045)</f>
        <v>6.0089879999999996</v>
      </c>
      <c r="S986" s="196"/>
      <c r="T986" s="198">
        <f>SUM(T987:T1045)</f>
        <v>0</v>
      </c>
      <c r="AR986" s="199" t="s">
        <v>89</v>
      </c>
      <c r="AT986" s="200" t="s">
        <v>78</v>
      </c>
      <c r="AU986" s="200" t="s">
        <v>87</v>
      </c>
      <c r="AY986" s="199" t="s">
        <v>154</v>
      </c>
      <c r="BK986" s="201">
        <f>SUM(BK987:BK1045)</f>
        <v>0</v>
      </c>
    </row>
    <row r="987" spans="1:65" s="2" customFormat="1" ht="24" customHeight="1">
      <c r="A987" s="35"/>
      <c r="B987" s="36"/>
      <c r="C987" s="204" t="s">
        <v>1234</v>
      </c>
      <c r="D987" s="204" t="s">
        <v>157</v>
      </c>
      <c r="E987" s="205" t="s">
        <v>1235</v>
      </c>
      <c r="F987" s="206" t="s">
        <v>1236</v>
      </c>
      <c r="G987" s="207" t="s">
        <v>179</v>
      </c>
      <c r="H987" s="208">
        <v>218</v>
      </c>
      <c r="I987" s="209"/>
      <c r="J987" s="210">
        <f>ROUND(I987*H987,2)</f>
        <v>0</v>
      </c>
      <c r="K987" s="206" t="s">
        <v>161</v>
      </c>
      <c r="L987" s="40"/>
      <c r="M987" s="211" t="s">
        <v>1</v>
      </c>
      <c r="N987" s="212" t="s">
        <v>44</v>
      </c>
      <c r="O987" s="72"/>
      <c r="P987" s="213">
        <f>O987*H987</f>
        <v>0</v>
      </c>
      <c r="Q987" s="213">
        <v>2.9999999999999997E-4</v>
      </c>
      <c r="R987" s="213">
        <f>Q987*H987</f>
        <v>6.54E-2</v>
      </c>
      <c r="S987" s="213">
        <v>0</v>
      </c>
      <c r="T987" s="214">
        <f>S987*H987</f>
        <v>0</v>
      </c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R987" s="215" t="s">
        <v>299</v>
      </c>
      <c r="AT987" s="215" t="s">
        <v>157</v>
      </c>
      <c r="AU987" s="215" t="s">
        <v>89</v>
      </c>
      <c r="AY987" s="18" t="s">
        <v>154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8" t="s">
        <v>87</v>
      </c>
      <c r="BK987" s="216">
        <f>ROUND(I987*H987,2)</f>
        <v>0</v>
      </c>
      <c r="BL987" s="18" t="s">
        <v>299</v>
      </c>
      <c r="BM987" s="215" t="s">
        <v>1237</v>
      </c>
    </row>
    <row r="988" spans="1:65" s="13" customFormat="1" ht="11.25">
      <c r="B988" s="217"/>
      <c r="C988" s="218"/>
      <c r="D988" s="219" t="s">
        <v>164</v>
      </c>
      <c r="E988" s="220" t="s">
        <v>1</v>
      </c>
      <c r="F988" s="221" t="s">
        <v>1238</v>
      </c>
      <c r="G988" s="218"/>
      <c r="H988" s="220" t="s">
        <v>1</v>
      </c>
      <c r="I988" s="222"/>
      <c r="J988" s="218"/>
      <c r="K988" s="218"/>
      <c r="L988" s="223"/>
      <c r="M988" s="224"/>
      <c r="N988" s="225"/>
      <c r="O988" s="225"/>
      <c r="P988" s="225"/>
      <c r="Q988" s="225"/>
      <c r="R988" s="225"/>
      <c r="S988" s="225"/>
      <c r="T988" s="226"/>
      <c r="AT988" s="227" t="s">
        <v>164</v>
      </c>
      <c r="AU988" s="227" t="s">
        <v>89</v>
      </c>
      <c r="AV988" s="13" t="s">
        <v>87</v>
      </c>
      <c r="AW988" s="13" t="s">
        <v>34</v>
      </c>
      <c r="AX988" s="13" t="s">
        <v>79</v>
      </c>
      <c r="AY988" s="227" t="s">
        <v>154</v>
      </c>
    </row>
    <row r="989" spans="1:65" s="14" customFormat="1" ht="11.25">
      <c r="B989" s="228"/>
      <c r="C989" s="229"/>
      <c r="D989" s="219" t="s">
        <v>164</v>
      </c>
      <c r="E989" s="230" t="s">
        <v>1</v>
      </c>
      <c r="F989" s="231" t="s">
        <v>1239</v>
      </c>
      <c r="G989" s="229"/>
      <c r="H989" s="232">
        <v>199</v>
      </c>
      <c r="I989" s="233"/>
      <c r="J989" s="229"/>
      <c r="K989" s="229"/>
      <c r="L989" s="234"/>
      <c r="M989" s="235"/>
      <c r="N989" s="236"/>
      <c r="O989" s="236"/>
      <c r="P989" s="236"/>
      <c r="Q989" s="236"/>
      <c r="R989" s="236"/>
      <c r="S989" s="236"/>
      <c r="T989" s="237"/>
      <c r="AT989" s="238" t="s">
        <v>164</v>
      </c>
      <c r="AU989" s="238" t="s">
        <v>89</v>
      </c>
      <c r="AV989" s="14" t="s">
        <v>89</v>
      </c>
      <c r="AW989" s="14" t="s">
        <v>34</v>
      </c>
      <c r="AX989" s="14" t="s">
        <v>79</v>
      </c>
      <c r="AY989" s="238" t="s">
        <v>154</v>
      </c>
    </row>
    <row r="990" spans="1:65" s="13" customFormat="1" ht="11.25">
      <c r="B990" s="217"/>
      <c r="C990" s="218"/>
      <c r="D990" s="219" t="s">
        <v>164</v>
      </c>
      <c r="E990" s="220" t="s">
        <v>1</v>
      </c>
      <c r="F990" s="221" t="s">
        <v>1240</v>
      </c>
      <c r="G990" s="218"/>
      <c r="H990" s="220" t="s">
        <v>1</v>
      </c>
      <c r="I990" s="222"/>
      <c r="J990" s="218"/>
      <c r="K990" s="218"/>
      <c r="L990" s="223"/>
      <c r="M990" s="224"/>
      <c r="N990" s="225"/>
      <c r="O990" s="225"/>
      <c r="P990" s="225"/>
      <c r="Q990" s="225"/>
      <c r="R990" s="225"/>
      <c r="S990" s="225"/>
      <c r="T990" s="226"/>
      <c r="AT990" s="227" t="s">
        <v>164</v>
      </c>
      <c r="AU990" s="227" t="s">
        <v>89</v>
      </c>
      <c r="AV990" s="13" t="s">
        <v>87</v>
      </c>
      <c r="AW990" s="13" t="s">
        <v>34</v>
      </c>
      <c r="AX990" s="13" t="s">
        <v>79</v>
      </c>
      <c r="AY990" s="227" t="s">
        <v>154</v>
      </c>
    </row>
    <row r="991" spans="1:65" s="14" customFormat="1" ht="11.25">
      <c r="B991" s="228"/>
      <c r="C991" s="229"/>
      <c r="D991" s="219" t="s">
        <v>164</v>
      </c>
      <c r="E991" s="230" t="s">
        <v>1</v>
      </c>
      <c r="F991" s="231" t="s">
        <v>1241</v>
      </c>
      <c r="G991" s="229"/>
      <c r="H991" s="232">
        <v>18.260000000000002</v>
      </c>
      <c r="I991" s="233"/>
      <c r="J991" s="229"/>
      <c r="K991" s="229"/>
      <c r="L991" s="234"/>
      <c r="M991" s="235"/>
      <c r="N991" s="236"/>
      <c r="O991" s="236"/>
      <c r="P991" s="236"/>
      <c r="Q991" s="236"/>
      <c r="R991" s="236"/>
      <c r="S991" s="236"/>
      <c r="T991" s="237"/>
      <c r="AT991" s="238" t="s">
        <v>164</v>
      </c>
      <c r="AU991" s="238" t="s">
        <v>89</v>
      </c>
      <c r="AV991" s="14" t="s">
        <v>89</v>
      </c>
      <c r="AW991" s="14" t="s">
        <v>34</v>
      </c>
      <c r="AX991" s="14" t="s">
        <v>79</v>
      </c>
      <c r="AY991" s="238" t="s">
        <v>154</v>
      </c>
    </row>
    <row r="992" spans="1:65" s="14" customFormat="1" ht="11.25">
      <c r="B992" s="228"/>
      <c r="C992" s="229"/>
      <c r="D992" s="219" t="s">
        <v>164</v>
      </c>
      <c r="E992" s="230" t="s">
        <v>1</v>
      </c>
      <c r="F992" s="231" t="s">
        <v>1242</v>
      </c>
      <c r="G992" s="229"/>
      <c r="H992" s="232">
        <v>0.74</v>
      </c>
      <c r="I992" s="233"/>
      <c r="J992" s="229"/>
      <c r="K992" s="229"/>
      <c r="L992" s="234"/>
      <c r="M992" s="235"/>
      <c r="N992" s="236"/>
      <c r="O992" s="236"/>
      <c r="P992" s="236"/>
      <c r="Q992" s="236"/>
      <c r="R992" s="236"/>
      <c r="S992" s="236"/>
      <c r="T992" s="237"/>
      <c r="AT992" s="238" t="s">
        <v>164</v>
      </c>
      <c r="AU992" s="238" t="s">
        <v>89</v>
      </c>
      <c r="AV992" s="14" t="s">
        <v>89</v>
      </c>
      <c r="AW992" s="14" t="s">
        <v>34</v>
      </c>
      <c r="AX992" s="14" t="s">
        <v>79</v>
      </c>
      <c r="AY992" s="238" t="s">
        <v>154</v>
      </c>
    </row>
    <row r="993" spans="1:65" s="15" customFormat="1" ht="11.25">
      <c r="B993" s="239"/>
      <c r="C993" s="240"/>
      <c r="D993" s="219" t="s">
        <v>164</v>
      </c>
      <c r="E993" s="241" t="s">
        <v>1</v>
      </c>
      <c r="F993" s="242" t="s">
        <v>172</v>
      </c>
      <c r="G993" s="240"/>
      <c r="H993" s="243">
        <v>218</v>
      </c>
      <c r="I993" s="244"/>
      <c r="J993" s="240"/>
      <c r="K993" s="240"/>
      <c r="L993" s="245"/>
      <c r="M993" s="246"/>
      <c r="N993" s="247"/>
      <c r="O993" s="247"/>
      <c r="P993" s="247"/>
      <c r="Q993" s="247"/>
      <c r="R993" s="247"/>
      <c r="S993" s="247"/>
      <c r="T993" s="248"/>
      <c r="AT993" s="249" t="s">
        <v>164</v>
      </c>
      <c r="AU993" s="249" t="s">
        <v>89</v>
      </c>
      <c r="AV993" s="15" t="s">
        <v>162</v>
      </c>
      <c r="AW993" s="15" t="s">
        <v>34</v>
      </c>
      <c r="AX993" s="15" t="s">
        <v>87</v>
      </c>
      <c r="AY993" s="249" t="s">
        <v>154</v>
      </c>
    </row>
    <row r="994" spans="1:65" s="2" customFormat="1" ht="48" customHeight="1">
      <c r="A994" s="35"/>
      <c r="B994" s="36"/>
      <c r="C994" s="204" t="s">
        <v>1243</v>
      </c>
      <c r="D994" s="204" t="s">
        <v>157</v>
      </c>
      <c r="E994" s="205" t="s">
        <v>1244</v>
      </c>
      <c r="F994" s="206" t="s">
        <v>1245</v>
      </c>
      <c r="G994" s="207" t="s">
        <v>179</v>
      </c>
      <c r="H994" s="208">
        <v>134</v>
      </c>
      <c r="I994" s="209"/>
      <c r="J994" s="210">
        <f>ROUND(I994*H994,2)</f>
        <v>0</v>
      </c>
      <c r="K994" s="206" t="s">
        <v>161</v>
      </c>
      <c r="L994" s="40"/>
      <c r="M994" s="211" t="s">
        <v>1</v>
      </c>
      <c r="N994" s="212" t="s">
        <v>44</v>
      </c>
      <c r="O994" s="72"/>
      <c r="P994" s="213">
        <f>O994*H994</f>
        <v>0</v>
      </c>
      <c r="Q994" s="213">
        <v>6.8900000000000003E-3</v>
      </c>
      <c r="R994" s="213">
        <f>Q994*H994</f>
        <v>0.92326000000000008</v>
      </c>
      <c r="S994" s="213">
        <v>0</v>
      </c>
      <c r="T994" s="214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215" t="s">
        <v>299</v>
      </c>
      <c r="AT994" s="215" t="s">
        <v>157</v>
      </c>
      <c r="AU994" s="215" t="s">
        <v>89</v>
      </c>
      <c r="AY994" s="18" t="s">
        <v>154</v>
      </c>
      <c r="BE994" s="216">
        <f>IF(N994="základní",J994,0)</f>
        <v>0</v>
      </c>
      <c r="BF994" s="216">
        <f>IF(N994="snížená",J994,0)</f>
        <v>0</v>
      </c>
      <c r="BG994" s="216">
        <f>IF(N994="zákl. přenesená",J994,0)</f>
        <v>0</v>
      </c>
      <c r="BH994" s="216">
        <f>IF(N994="sníž. přenesená",J994,0)</f>
        <v>0</v>
      </c>
      <c r="BI994" s="216">
        <f>IF(N994="nulová",J994,0)</f>
        <v>0</v>
      </c>
      <c r="BJ994" s="18" t="s">
        <v>87</v>
      </c>
      <c r="BK994" s="216">
        <f>ROUND(I994*H994,2)</f>
        <v>0</v>
      </c>
      <c r="BL994" s="18" t="s">
        <v>299</v>
      </c>
      <c r="BM994" s="215" t="s">
        <v>1246</v>
      </c>
    </row>
    <row r="995" spans="1:65" s="13" customFormat="1" ht="11.25">
      <c r="B995" s="217"/>
      <c r="C995" s="218"/>
      <c r="D995" s="219" t="s">
        <v>164</v>
      </c>
      <c r="E995" s="220" t="s">
        <v>1</v>
      </c>
      <c r="F995" s="221" t="s">
        <v>1247</v>
      </c>
      <c r="G995" s="218"/>
      <c r="H995" s="220" t="s">
        <v>1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AT995" s="227" t="s">
        <v>164</v>
      </c>
      <c r="AU995" s="227" t="s">
        <v>89</v>
      </c>
      <c r="AV995" s="13" t="s">
        <v>87</v>
      </c>
      <c r="AW995" s="13" t="s">
        <v>34</v>
      </c>
      <c r="AX995" s="13" t="s">
        <v>79</v>
      </c>
      <c r="AY995" s="227" t="s">
        <v>154</v>
      </c>
    </row>
    <row r="996" spans="1:65" s="13" customFormat="1" ht="11.25">
      <c r="B996" s="217"/>
      <c r="C996" s="218"/>
      <c r="D996" s="219" t="s">
        <v>164</v>
      </c>
      <c r="E996" s="220" t="s">
        <v>1</v>
      </c>
      <c r="F996" s="221" t="s">
        <v>1248</v>
      </c>
      <c r="G996" s="218"/>
      <c r="H996" s="220" t="s">
        <v>1</v>
      </c>
      <c r="I996" s="222"/>
      <c r="J996" s="218"/>
      <c r="K996" s="218"/>
      <c r="L996" s="223"/>
      <c r="M996" s="224"/>
      <c r="N996" s="225"/>
      <c r="O996" s="225"/>
      <c r="P996" s="225"/>
      <c r="Q996" s="225"/>
      <c r="R996" s="225"/>
      <c r="S996" s="225"/>
      <c r="T996" s="226"/>
      <c r="AT996" s="227" t="s">
        <v>164</v>
      </c>
      <c r="AU996" s="227" t="s">
        <v>89</v>
      </c>
      <c r="AV996" s="13" t="s">
        <v>87</v>
      </c>
      <c r="AW996" s="13" t="s">
        <v>34</v>
      </c>
      <c r="AX996" s="13" t="s">
        <v>79</v>
      </c>
      <c r="AY996" s="227" t="s">
        <v>154</v>
      </c>
    </row>
    <row r="997" spans="1:65" s="14" customFormat="1" ht="11.25">
      <c r="B997" s="228"/>
      <c r="C997" s="229"/>
      <c r="D997" s="219" t="s">
        <v>164</v>
      </c>
      <c r="E997" s="230" t="s">
        <v>1</v>
      </c>
      <c r="F997" s="231" t="s">
        <v>1249</v>
      </c>
      <c r="G997" s="229"/>
      <c r="H997" s="232">
        <v>131.80000000000001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AT997" s="238" t="s">
        <v>164</v>
      </c>
      <c r="AU997" s="238" t="s">
        <v>89</v>
      </c>
      <c r="AV997" s="14" t="s">
        <v>89</v>
      </c>
      <c r="AW997" s="14" t="s">
        <v>34</v>
      </c>
      <c r="AX997" s="14" t="s">
        <v>79</v>
      </c>
      <c r="AY997" s="238" t="s">
        <v>154</v>
      </c>
    </row>
    <row r="998" spans="1:65" s="14" customFormat="1" ht="11.25">
      <c r="B998" s="228"/>
      <c r="C998" s="229"/>
      <c r="D998" s="219" t="s">
        <v>164</v>
      </c>
      <c r="E998" s="230" t="s">
        <v>1</v>
      </c>
      <c r="F998" s="231" t="s">
        <v>1250</v>
      </c>
      <c r="G998" s="229"/>
      <c r="H998" s="232">
        <v>2.2000000000000002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AT998" s="238" t="s">
        <v>164</v>
      </c>
      <c r="AU998" s="238" t="s">
        <v>89</v>
      </c>
      <c r="AV998" s="14" t="s">
        <v>89</v>
      </c>
      <c r="AW998" s="14" t="s">
        <v>34</v>
      </c>
      <c r="AX998" s="14" t="s">
        <v>79</v>
      </c>
      <c r="AY998" s="238" t="s">
        <v>154</v>
      </c>
    </row>
    <row r="999" spans="1:65" s="15" customFormat="1" ht="11.25">
      <c r="B999" s="239"/>
      <c r="C999" s="240"/>
      <c r="D999" s="219" t="s">
        <v>164</v>
      </c>
      <c r="E999" s="241" t="s">
        <v>1</v>
      </c>
      <c r="F999" s="242" t="s">
        <v>172</v>
      </c>
      <c r="G999" s="240"/>
      <c r="H999" s="243">
        <v>134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AT999" s="249" t="s">
        <v>164</v>
      </c>
      <c r="AU999" s="249" t="s">
        <v>89</v>
      </c>
      <c r="AV999" s="15" t="s">
        <v>162</v>
      </c>
      <c r="AW999" s="15" t="s">
        <v>34</v>
      </c>
      <c r="AX999" s="15" t="s">
        <v>87</v>
      </c>
      <c r="AY999" s="249" t="s">
        <v>154</v>
      </c>
    </row>
    <row r="1000" spans="1:65" s="2" customFormat="1" ht="48" customHeight="1">
      <c r="A1000" s="35"/>
      <c r="B1000" s="36"/>
      <c r="C1000" s="204" t="s">
        <v>1251</v>
      </c>
      <c r="D1000" s="204" t="s">
        <v>157</v>
      </c>
      <c r="E1000" s="205" t="s">
        <v>1252</v>
      </c>
      <c r="F1000" s="206" t="s">
        <v>1253</v>
      </c>
      <c r="G1000" s="207" t="s">
        <v>179</v>
      </c>
      <c r="H1000" s="208">
        <v>65</v>
      </c>
      <c r="I1000" s="209"/>
      <c r="J1000" s="210">
        <f>ROUND(I1000*H1000,2)</f>
        <v>0</v>
      </c>
      <c r="K1000" s="206" t="s">
        <v>161</v>
      </c>
      <c r="L1000" s="40"/>
      <c r="M1000" s="211" t="s">
        <v>1</v>
      </c>
      <c r="N1000" s="212" t="s">
        <v>44</v>
      </c>
      <c r="O1000" s="72"/>
      <c r="P1000" s="213">
        <f>O1000*H1000</f>
        <v>0</v>
      </c>
      <c r="Q1000" s="213">
        <v>5.8799999999999998E-3</v>
      </c>
      <c r="R1000" s="213">
        <f>Q1000*H1000</f>
        <v>0.38219999999999998</v>
      </c>
      <c r="S1000" s="213">
        <v>0</v>
      </c>
      <c r="T1000" s="214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15" t="s">
        <v>299</v>
      </c>
      <c r="AT1000" s="215" t="s">
        <v>157</v>
      </c>
      <c r="AU1000" s="215" t="s">
        <v>89</v>
      </c>
      <c r="AY1000" s="18" t="s">
        <v>154</v>
      </c>
      <c r="BE1000" s="216">
        <f>IF(N1000="základní",J1000,0)</f>
        <v>0</v>
      </c>
      <c r="BF1000" s="216">
        <f>IF(N1000="snížená",J1000,0)</f>
        <v>0</v>
      </c>
      <c r="BG1000" s="216">
        <f>IF(N1000="zákl. přenesená",J1000,0)</f>
        <v>0</v>
      </c>
      <c r="BH1000" s="216">
        <f>IF(N1000="sníž. přenesená",J1000,0)</f>
        <v>0</v>
      </c>
      <c r="BI1000" s="216">
        <f>IF(N1000="nulová",J1000,0)</f>
        <v>0</v>
      </c>
      <c r="BJ1000" s="18" t="s">
        <v>87</v>
      </c>
      <c r="BK1000" s="216">
        <f>ROUND(I1000*H1000,2)</f>
        <v>0</v>
      </c>
      <c r="BL1000" s="18" t="s">
        <v>299</v>
      </c>
      <c r="BM1000" s="215" t="s">
        <v>1254</v>
      </c>
    </row>
    <row r="1001" spans="1:65" s="13" customFormat="1" ht="11.25">
      <c r="B1001" s="217"/>
      <c r="C1001" s="218"/>
      <c r="D1001" s="219" t="s">
        <v>164</v>
      </c>
      <c r="E1001" s="220" t="s">
        <v>1</v>
      </c>
      <c r="F1001" s="221" t="s">
        <v>1255</v>
      </c>
      <c r="G1001" s="218"/>
      <c r="H1001" s="220" t="s">
        <v>1</v>
      </c>
      <c r="I1001" s="222"/>
      <c r="J1001" s="218"/>
      <c r="K1001" s="218"/>
      <c r="L1001" s="223"/>
      <c r="M1001" s="224"/>
      <c r="N1001" s="225"/>
      <c r="O1001" s="225"/>
      <c r="P1001" s="225"/>
      <c r="Q1001" s="225"/>
      <c r="R1001" s="225"/>
      <c r="S1001" s="225"/>
      <c r="T1001" s="226"/>
      <c r="AT1001" s="227" t="s">
        <v>164</v>
      </c>
      <c r="AU1001" s="227" t="s">
        <v>89</v>
      </c>
      <c r="AV1001" s="13" t="s">
        <v>87</v>
      </c>
      <c r="AW1001" s="13" t="s">
        <v>34</v>
      </c>
      <c r="AX1001" s="13" t="s">
        <v>79</v>
      </c>
      <c r="AY1001" s="227" t="s">
        <v>154</v>
      </c>
    </row>
    <row r="1002" spans="1:65" s="13" customFormat="1" ht="11.25">
      <c r="B1002" s="217"/>
      <c r="C1002" s="218"/>
      <c r="D1002" s="219" t="s">
        <v>164</v>
      </c>
      <c r="E1002" s="220" t="s">
        <v>1</v>
      </c>
      <c r="F1002" s="221" t="s">
        <v>1248</v>
      </c>
      <c r="G1002" s="218"/>
      <c r="H1002" s="220" t="s">
        <v>1</v>
      </c>
      <c r="I1002" s="222"/>
      <c r="J1002" s="218"/>
      <c r="K1002" s="218"/>
      <c r="L1002" s="223"/>
      <c r="M1002" s="224"/>
      <c r="N1002" s="225"/>
      <c r="O1002" s="225"/>
      <c r="P1002" s="225"/>
      <c r="Q1002" s="225"/>
      <c r="R1002" s="225"/>
      <c r="S1002" s="225"/>
      <c r="T1002" s="226"/>
      <c r="AT1002" s="227" t="s">
        <v>164</v>
      </c>
      <c r="AU1002" s="227" t="s">
        <v>89</v>
      </c>
      <c r="AV1002" s="13" t="s">
        <v>87</v>
      </c>
      <c r="AW1002" s="13" t="s">
        <v>34</v>
      </c>
      <c r="AX1002" s="13" t="s">
        <v>79</v>
      </c>
      <c r="AY1002" s="227" t="s">
        <v>154</v>
      </c>
    </row>
    <row r="1003" spans="1:65" s="14" customFormat="1" ht="11.25">
      <c r="B1003" s="228"/>
      <c r="C1003" s="229"/>
      <c r="D1003" s="219" t="s">
        <v>164</v>
      </c>
      <c r="E1003" s="230" t="s">
        <v>1</v>
      </c>
      <c r="F1003" s="231" t="s">
        <v>1256</v>
      </c>
      <c r="G1003" s="229"/>
      <c r="H1003" s="232">
        <v>63.9</v>
      </c>
      <c r="I1003" s="233"/>
      <c r="J1003" s="229"/>
      <c r="K1003" s="229"/>
      <c r="L1003" s="234"/>
      <c r="M1003" s="235"/>
      <c r="N1003" s="236"/>
      <c r="O1003" s="236"/>
      <c r="P1003" s="236"/>
      <c r="Q1003" s="236"/>
      <c r="R1003" s="236"/>
      <c r="S1003" s="236"/>
      <c r="T1003" s="237"/>
      <c r="AT1003" s="238" t="s">
        <v>164</v>
      </c>
      <c r="AU1003" s="238" t="s">
        <v>89</v>
      </c>
      <c r="AV1003" s="14" t="s">
        <v>89</v>
      </c>
      <c r="AW1003" s="14" t="s">
        <v>34</v>
      </c>
      <c r="AX1003" s="14" t="s">
        <v>79</v>
      </c>
      <c r="AY1003" s="238" t="s">
        <v>154</v>
      </c>
    </row>
    <row r="1004" spans="1:65" s="14" customFormat="1" ht="11.25">
      <c r="B1004" s="228"/>
      <c r="C1004" s="229"/>
      <c r="D1004" s="219" t="s">
        <v>164</v>
      </c>
      <c r="E1004" s="230" t="s">
        <v>1</v>
      </c>
      <c r="F1004" s="231" t="s">
        <v>1257</v>
      </c>
      <c r="G1004" s="229"/>
      <c r="H1004" s="232">
        <v>1.1000000000000001</v>
      </c>
      <c r="I1004" s="233"/>
      <c r="J1004" s="229"/>
      <c r="K1004" s="229"/>
      <c r="L1004" s="234"/>
      <c r="M1004" s="235"/>
      <c r="N1004" s="236"/>
      <c r="O1004" s="236"/>
      <c r="P1004" s="236"/>
      <c r="Q1004" s="236"/>
      <c r="R1004" s="236"/>
      <c r="S1004" s="236"/>
      <c r="T1004" s="237"/>
      <c r="AT1004" s="238" t="s">
        <v>164</v>
      </c>
      <c r="AU1004" s="238" t="s">
        <v>89</v>
      </c>
      <c r="AV1004" s="14" t="s">
        <v>89</v>
      </c>
      <c r="AW1004" s="14" t="s">
        <v>34</v>
      </c>
      <c r="AX1004" s="14" t="s">
        <v>79</v>
      </c>
      <c r="AY1004" s="238" t="s">
        <v>154</v>
      </c>
    </row>
    <row r="1005" spans="1:65" s="15" customFormat="1" ht="11.25">
      <c r="B1005" s="239"/>
      <c r="C1005" s="240"/>
      <c r="D1005" s="219" t="s">
        <v>164</v>
      </c>
      <c r="E1005" s="241" t="s">
        <v>1</v>
      </c>
      <c r="F1005" s="242" t="s">
        <v>172</v>
      </c>
      <c r="G1005" s="240"/>
      <c r="H1005" s="243">
        <v>65</v>
      </c>
      <c r="I1005" s="244"/>
      <c r="J1005" s="240"/>
      <c r="K1005" s="240"/>
      <c r="L1005" s="245"/>
      <c r="M1005" s="246"/>
      <c r="N1005" s="247"/>
      <c r="O1005" s="247"/>
      <c r="P1005" s="247"/>
      <c r="Q1005" s="247"/>
      <c r="R1005" s="247"/>
      <c r="S1005" s="247"/>
      <c r="T1005" s="248"/>
      <c r="AT1005" s="249" t="s">
        <v>164</v>
      </c>
      <c r="AU1005" s="249" t="s">
        <v>89</v>
      </c>
      <c r="AV1005" s="15" t="s">
        <v>162</v>
      </c>
      <c r="AW1005" s="15" t="s">
        <v>34</v>
      </c>
      <c r="AX1005" s="15" t="s">
        <v>87</v>
      </c>
      <c r="AY1005" s="249" t="s">
        <v>154</v>
      </c>
    </row>
    <row r="1006" spans="1:65" s="2" customFormat="1" ht="36" customHeight="1">
      <c r="A1006" s="35"/>
      <c r="B1006" s="36"/>
      <c r="C1006" s="204" t="s">
        <v>1258</v>
      </c>
      <c r="D1006" s="204" t="s">
        <v>157</v>
      </c>
      <c r="E1006" s="205" t="s">
        <v>1259</v>
      </c>
      <c r="F1006" s="206" t="s">
        <v>1260</v>
      </c>
      <c r="G1006" s="207" t="s">
        <v>179</v>
      </c>
      <c r="H1006" s="208">
        <v>17.399999999999999</v>
      </c>
      <c r="I1006" s="209"/>
      <c r="J1006" s="210">
        <f>ROUND(I1006*H1006,2)</f>
        <v>0</v>
      </c>
      <c r="K1006" s="206" t="s">
        <v>161</v>
      </c>
      <c r="L1006" s="40"/>
      <c r="M1006" s="211" t="s">
        <v>1</v>
      </c>
      <c r="N1006" s="212" t="s">
        <v>44</v>
      </c>
      <c r="O1006" s="72"/>
      <c r="P1006" s="213">
        <f>O1006*H1006</f>
        <v>0</v>
      </c>
      <c r="Q1006" s="213">
        <v>0</v>
      </c>
      <c r="R1006" s="213">
        <f>Q1006*H1006</f>
        <v>0</v>
      </c>
      <c r="S1006" s="213">
        <v>0</v>
      </c>
      <c r="T1006" s="214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215" t="s">
        <v>299</v>
      </c>
      <c r="AT1006" s="215" t="s">
        <v>157</v>
      </c>
      <c r="AU1006" s="215" t="s">
        <v>89</v>
      </c>
      <c r="AY1006" s="18" t="s">
        <v>154</v>
      </c>
      <c r="BE1006" s="216">
        <f>IF(N1006="základní",J1006,0)</f>
        <v>0</v>
      </c>
      <c r="BF1006" s="216">
        <f>IF(N1006="snížená",J1006,0)</f>
        <v>0</v>
      </c>
      <c r="BG1006" s="216">
        <f>IF(N1006="zákl. přenesená",J1006,0)</f>
        <v>0</v>
      </c>
      <c r="BH1006" s="216">
        <f>IF(N1006="sníž. přenesená",J1006,0)</f>
        <v>0</v>
      </c>
      <c r="BI1006" s="216">
        <f>IF(N1006="nulová",J1006,0)</f>
        <v>0</v>
      </c>
      <c r="BJ1006" s="18" t="s">
        <v>87</v>
      </c>
      <c r="BK1006" s="216">
        <f>ROUND(I1006*H1006,2)</f>
        <v>0</v>
      </c>
      <c r="BL1006" s="18" t="s">
        <v>299</v>
      </c>
      <c r="BM1006" s="215" t="s">
        <v>1261</v>
      </c>
    </row>
    <row r="1007" spans="1:65" s="13" customFormat="1" ht="11.25">
      <c r="B1007" s="217"/>
      <c r="C1007" s="218"/>
      <c r="D1007" s="219" t="s">
        <v>164</v>
      </c>
      <c r="E1007" s="220" t="s">
        <v>1</v>
      </c>
      <c r="F1007" s="221" t="s">
        <v>1262</v>
      </c>
      <c r="G1007" s="218"/>
      <c r="H1007" s="220" t="s">
        <v>1</v>
      </c>
      <c r="I1007" s="222"/>
      <c r="J1007" s="218"/>
      <c r="K1007" s="218"/>
      <c r="L1007" s="223"/>
      <c r="M1007" s="224"/>
      <c r="N1007" s="225"/>
      <c r="O1007" s="225"/>
      <c r="P1007" s="225"/>
      <c r="Q1007" s="225"/>
      <c r="R1007" s="225"/>
      <c r="S1007" s="225"/>
      <c r="T1007" s="226"/>
      <c r="AT1007" s="227" t="s">
        <v>164</v>
      </c>
      <c r="AU1007" s="227" t="s">
        <v>89</v>
      </c>
      <c r="AV1007" s="13" t="s">
        <v>87</v>
      </c>
      <c r="AW1007" s="13" t="s">
        <v>34</v>
      </c>
      <c r="AX1007" s="13" t="s">
        <v>79</v>
      </c>
      <c r="AY1007" s="227" t="s">
        <v>154</v>
      </c>
    </row>
    <row r="1008" spans="1:65" s="14" customFormat="1" ht="11.25">
      <c r="B1008" s="228"/>
      <c r="C1008" s="229"/>
      <c r="D1008" s="219" t="s">
        <v>164</v>
      </c>
      <c r="E1008" s="230" t="s">
        <v>1</v>
      </c>
      <c r="F1008" s="231" t="s">
        <v>1263</v>
      </c>
      <c r="G1008" s="229"/>
      <c r="H1008" s="232">
        <v>4.7</v>
      </c>
      <c r="I1008" s="233"/>
      <c r="J1008" s="229"/>
      <c r="K1008" s="229"/>
      <c r="L1008" s="234"/>
      <c r="M1008" s="235"/>
      <c r="N1008" s="236"/>
      <c r="O1008" s="236"/>
      <c r="P1008" s="236"/>
      <c r="Q1008" s="236"/>
      <c r="R1008" s="236"/>
      <c r="S1008" s="236"/>
      <c r="T1008" s="237"/>
      <c r="AT1008" s="238" t="s">
        <v>164</v>
      </c>
      <c r="AU1008" s="238" t="s">
        <v>89</v>
      </c>
      <c r="AV1008" s="14" t="s">
        <v>89</v>
      </c>
      <c r="AW1008" s="14" t="s">
        <v>34</v>
      </c>
      <c r="AX1008" s="14" t="s">
        <v>79</v>
      </c>
      <c r="AY1008" s="238" t="s">
        <v>154</v>
      </c>
    </row>
    <row r="1009" spans="1:65" s="13" customFormat="1" ht="11.25">
      <c r="B1009" s="217"/>
      <c r="C1009" s="218"/>
      <c r="D1009" s="219" t="s">
        <v>164</v>
      </c>
      <c r="E1009" s="220" t="s">
        <v>1</v>
      </c>
      <c r="F1009" s="221" t="s">
        <v>1264</v>
      </c>
      <c r="G1009" s="218"/>
      <c r="H1009" s="220" t="s">
        <v>1</v>
      </c>
      <c r="I1009" s="222"/>
      <c r="J1009" s="218"/>
      <c r="K1009" s="218"/>
      <c r="L1009" s="223"/>
      <c r="M1009" s="224"/>
      <c r="N1009" s="225"/>
      <c r="O1009" s="225"/>
      <c r="P1009" s="225"/>
      <c r="Q1009" s="225"/>
      <c r="R1009" s="225"/>
      <c r="S1009" s="225"/>
      <c r="T1009" s="226"/>
      <c r="AT1009" s="227" t="s">
        <v>164</v>
      </c>
      <c r="AU1009" s="227" t="s">
        <v>89</v>
      </c>
      <c r="AV1009" s="13" t="s">
        <v>87</v>
      </c>
      <c r="AW1009" s="13" t="s">
        <v>34</v>
      </c>
      <c r="AX1009" s="13" t="s">
        <v>79</v>
      </c>
      <c r="AY1009" s="227" t="s">
        <v>154</v>
      </c>
    </row>
    <row r="1010" spans="1:65" s="14" customFormat="1" ht="11.25">
      <c r="B1010" s="228"/>
      <c r="C1010" s="229"/>
      <c r="D1010" s="219" t="s">
        <v>164</v>
      </c>
      <c r="E1010" s="230" t="s">
        <v>1</v>
      </c>
      <c r="F1010" s="231" t="s">
        <v>1265</v>
      </c>
      <c r="G1010" s="229"/>
      <c r="H1010" s="232">
        <v>12.7</v>
      </c>
      <c r="I1010" s="233"/>
      <c r="J1010" s="229"/>
      <c r="K1010" s="229"/>
      <c r="L1010" s="234"/>
      <c r="M1010" s="235"/>
      <c r="N1010" s="236"/>
      <c r="O1010" s="236"/>
      <c r="P1010" s="236"/>
      <c r="Q1010" s="236"/>
      <c r="R1010" s="236"/>
      <c r="S1010" s="236"/>
      <c r="T1010" s="237"/>
      <c r="AT1010" s="238" t="s">
        <v>164</v>
      </c>
      <c r="AU1010" s="238" t="s">
        <v>89</v>
      </c>
      <c r="AV1010" s="14" t="s">
        <v>89</v>
      </c>
      <c r="AW1010" s="14" t="s">
        <v>34</v>
      </c>
      <c r="AX1010" s="14" t="s">
        <v>79</v>
      </c>
      <c r="AY1010" s="238" t="s">
        <v>154</v>
      </c>
    </row>
    <row r="1011" spans="1:65" s="15" customFormat="1" ht="11.25">
      <c r="B1011" s="239"/>
      <c r="C1011" s="240"/>
      <c r="D1011" s="219" t="s">
        <v>164</v>
      </c>
      <c r="E1011" s="241" t="s">
        <v>1</v>
      </c>
      <c r="F1011" s="242" t="s">
        <v>172</v>
      </c>
      <c r="G1011" s="240"/>
      <c r="H1011" s="243">
        <v>17.399999999999999</v>
      </c>
      <c r="I1011" s="244"/>
      <c r="J1011" s="240"/>
      <c r="K1011" s="240"/>
      <c r="L1011" s="245"/>
      <c r="M1011" s="246"/>
      <c r="N1011" s="247"/>
      <c r="O1011" s="247"/>
      <c r="P1011" s="247"/>
      <c r="Q1011" s="247"/>
      <c r="R1011" s="247"/>
      <c r="S1011" s="247"/>
      <c r="T1011" s="248"/>
      <c r="AT1011" s="249" t="s">
        <v>164</v>
      </c>
      <c r="AU1011" s="249" t="s">
        <v>89</v>
      </c>
      <c r="AV1011" s="15" t="s">
        <v>162</v>
      </c>
      <c r="AW1011" s="15" t="s">
        <v>34</v>
      </c>
      <c r="AX1011" s="15" t="s">
        <v>87</v>
      </c>
      <c r="AY1011" s="249" t="s">
        <v>154</v>
      </c>
    </row>
    <row r="1012" spans="1:65" s="2" customFormat="1" ht="36" customHeight="1">
      <c r="A1012" s="35"/>
      <c r="B1012" s="36"/>
      <c r="C1012" s="250" t="s">
        <v>1266</v>
      </c>
      <c r="D1012" s="250" t="s">
        <v>198</v>
      </c>
      <c r="E1012" s="251" t="s">
        <v>1267</v>
      </c>
      <c r="F1012" s="252" t="s">
        <v>1268</v>
      </c>
      <c r="G1012" s="253" t="s">
        <v>179</v>
      </c>
      <c r="H1012" s="254">
        <v>148</v>
      </c>
      <c r="I1012" s="255"/>
      <c r="J1012" s="256">
        <f>ROUND(I1012*H1012,2)</f>
        <v>0</v>
      </c>
      <c r="K1012" s="252" t="s">
        <v>161</v>
      </c>
      <c r="L1012" s="257"/>
      <c r="M1012" s="258" t="s">
        <v>1</v>
      </c>
      <c r="N1012" s="259" t="s">
        <v>44</v>
      </c>
      <c r="O1012" s="72"/>
      <c r="P1012" s="213">
        <f>O1012*H1012</f>
        <v>0</v>
      </c>
      <c r="Q1012" s="213">
        <v>1.9199999999999998E-2</v>
      </c>
      <c r="R1012" s="213">
        <f>Q1012*H1012</f>
        <v>2.8415999999999997</v>
      </c>
      <c r="S1012" s="213">
        <v>0</v>
      </c>
      <c r="T1012" s="214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215" t="s">
        <v>449</v>
      </c>
      <c r="AT1012" s="215" t="s">
        <v>198</v>
      </c>
      <c r="AU1012" s="215" t="s">
        <v>89</v>
      </c>
      <c r="AY1012" s="18" t="s">
        <v>154</v>
      </c>
      <c r="BE1012" s="216">
        <f>IF(N1012="základní",J1012,0)</f>
        <v>0</v>
      </c>
      <c r="BF1012" s="216">
        <f>IF(N1012="snížená",J1012,0)</f>
        <v>0</v>
      </c>
      <c r="BG1012" s="216">
        <f>IF(N1012="zákl. přenesená",J1012,0)</f>
        <v>0</v>
      </c>
      <c r="BH1012" s="216">
        <f>IF(N1012="sníž. přenesená",J1012,0)</f>
        <v>0</v>
      </c>
      <c r="BI1012" s="216">
        <f>IF(N1012="nulová",J1012,0)</f>
        <v>0</v>
      </c>
      <c r="BJ1012" s="18" t="s">
        <v>87</v>
      </c>
      <c r="BK1012" s="216">
        <f>ROUND(I1012*H1012,2)</f>
        <v>0</v>
      </c>
      <c r="BL1012" s="18" t="s">
        <v>299</v>
      </c>
      <c r="BM1012" s="215" t="s">
        <v>1269</v>
      </c>
    </row>
    <row r="1013" spans="1:65" s="13" customFormat="1" ht="11.25">
      <c r="B1013" s="217"/>
      <c r="C1013" s="218"/>
      <c r="D1013" s="219" t="s">
        <v>164</v>
      </c>
      <c r="E1013" s="220" t="s">
        <v>1</v>
      </c>
      <c r="F1013" s="221" t="s">
        <v>1270</v>
      </c>
      <c r="G1013" s="218"/>
      <c r="H1013" s="220" t="s">
        <v>1</v>
      </c>
      <c r="I1013" s="222"/>
      <c r="J1013" s="218"/>
      <c r="K1013" s="218"/>
      <c r="L1013" s="223"/>
      <c r="M1013" s="224"/>
      <c r="N1013" s="225"/>
      <c r="O1013" s="225"/>
      <c r="P1013" s="225"/>
      <c r="Q1013" s="225"/>
      <c r="R1013" s="225"/>
      <c r="S1013" s="225"/>
      <c r="T1013" s="226"/>
      <c r="AT1013" s="227" t="s">
        <v>164</v>
      </c>
      <c r="AU1013" s="227" t="s">
        <v>89</v>
      </c>
      <c r="AV1013" s="13" t="s">
        <v>87</v>
      </c>
      <c r="AW1013" s="13" t="s">
        <v>34</v>
      </c>
      <c r="AX1013" s="13" t="s">
        <v>79</v>
      </c>
      <c r="AY1013" s="227" t="s">
        <v>154</v>
      </c>
    </row>
    <row r="1014" spans="1:65" s="13" customFormat="1" ht="11.25">
      <c r="B1014" s="217"/>
      <c r="C1014" s="218"/>
      <c r="D1014" s="219" t="s">
        <v>164</v>
      </c>
      <c r="E1014" s="220" t="s">
        <v>1</v>
      </c>
      <c r="F1014" s="221" t="s">
        <v>1271</v>
      </c>
      <c r="G1014" s="218"/>
      <c r="H1014" s="220" t="s">
        <v>1</v>
      </c>
      <c r="I1014" s="222"/>
      <c r="J1014" s="218"/>
      <c r="K1014" s="218"/>
      <c r="L1014" s="223"/>
      <c r="M1014" s="224"/>
      <c r="N1014" s="225"/>
      <c r="O1014" s="225"/>
      <c r="P1014" s="225"/>
      <c r="Q1014" s="225"/>
      <c r="R1014" s="225"/>
      <c r="S1014" s="225"/>
      <c r="T1014" s="226"/>
      <c r="AT1014" s="227" t="s">
        <v>164</v>
      </c>
      <c r="AU1014" s="227" t="s">
        <v>89</v>
      </c>
      <c r="AV1014" s="13" t="s">
        <v>87</v>
      </c>
      <c r="AW1014" s="13" t="s">
        <v>34</v>
      </c>
      <c r="AX1014" s="13" t="s">
        <v>79</v>
      </c>
      <c r="AY1014" s="227" t="s">
        <v>154</v>
      </c>
    </row>
    <row r="1015" spans="1:65" s="14" customFormat="1" ht="11.25">
      <c r="B1015" s="228"/>
      <c r="C1015" s="229"/>
      <c r="D1015" s="219" t="s">
        <v>164</v>
      </c>
      <c r="E1015" s="230" t="s">
        <v>1</v>
      </c>
      <c r="F1015" s="231" t="s">
        <v>1272</v>
      </c>
      <c r="G1015" s="229"/>
      <c r="H1015" s="232">
        <v>148</v>
      </c>
      <c r="I1015" s="233"/>
      <c r="J1015" s="229"/>
      <c r="K1015" s="229"/>
      <c r="L1015" s="234"/>
      <c r="M1015" s="235"/>
      <c r="N1015" s="236"/>
      <c r="O1015" s="236"/>
      <c r="P1015" s="236"/>
      <c r="Q1015" s="236"/>
      <c r="R1015" s="236"/>
      <c r="S1015" s="236"/>
      <c r="T1015" s="237"/>
      <c r="AT1015" s="238" t="s">
        <v>164</v>
      </c>
      <c r="AU1015" s="238" t="s">
        <v>89</v>
      </c>
      <c r="AV1015" s="14" t="s">
        <v>89</v>
      </c>
      <c r="AW1015" s="14" t="s">
        <v>34</v>
      </c>
      <c r="AX1015" s="14" t="s">
        <v>87</v>
      </c>
      <c r="AY1015" s="238" t="s">
        <v>154</v>
      </c>
    </row>
    <row r="1016" spans="1:65" s="2" customFormat="1" ht="36" customHeight="1">
      <c r="A1016" s="35"/>
      <c r="B1016" s="36"/>
      <c r="C1016" s="250" t="s">
        <v>1273</v>
      </c>
      <c r="D1016" s="250" t="s">
        <v>198</v>
      </c>
      <c r="E1016" s="251" t="s">
        <v>1274</v>
      </c>
      <c r="F1016" s="252" t="s">
        <v>1275</v>
      </c>
      <c r="G1016" s="253" t="s">
        <v>179</v>
      </c>
      <c r="H1016" s="254">
        <v>72</v>
      </c>
      <c r="I1016" s="255"/>
      <c r="J1016" s="256">
        <f>ROUND(I1016*H1016,2)</f>
        <v>0</v>
      </c>
      <c r="K1016" s="252" t="s">
        <v>161</v>
      </c>
      <c r="L1016" s="257"/>
      <c r="M1016" s="258" t="s">
        <v>1</v>
      </c>
      <c r="N1016" s="259" t="s">
        <v>44</v>
      </c>
      <c r="O1016" s="72"/>
      <c r="P1016" s="213">
        <f>O1016*H1016</f>
        <v>0</v>
      </c>
      <c r="Q1016" s="213">
        <v>1.9199999999999998E-2</v>
      </c>
      <c r="R1016" s="213">
        <f>Q1016*H1016</f>
        <v>1.3823999999999999</v>
      </c>
      <c r="S1016" s="213">
        <v>0</v>
      </c>
      <c r="T1016" s="214">
        <f>S1016*H1016</f>
        <v>0</v>
      </c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R1016" s="215" t="s">
        <v>449</v>
      </c>
      <c r="AT1016" s="215" t="s">
        <v>198</v>
      </c>
      <c r="AU1016" s="215" t="s">
        <v>89</v>
      </c>
      <c r="AY1016" s="18" t="s">
        <v>154</v>
      </c>
      <c r="BE1016" s="216">
        <f>IF(N1016="základní",J1016,0)</f>
        <v>0</v>
      </c>
      <c r="BF1016" s="216">
        <f>IF(N1016="snížená",J1016,0)</f>
        <v>0</v>
      </c>
      <c r="BG1016" s="216">
        <f>IF(N1016="zákl. přenesená",J1016,0)</f>
        <v>0</v>
      </c>
      <c r="BH1016" s="216">
        <f>IF(N1016="sníž. přenesená",J1016,0)</f>
        <v>0</v>
      </c>
      <c r="BI1016" s="216">
        <f>IF(N1016="nulová",J1016,0)</f>
        <v>0</v>
      </c>
      <c r="BJ1016" s="18" t="s">
        <v>87</v>
      </c>
      <c r="BK1016" s="216">
        <f>ROUND(I1016*H1016,2)</f>
        <v>0</v>
      </c>
      <c r="BL1016" s="18" t="s">
        <v>299</v>
      </c>
      <c r="BM1016" s="215" t="s">
        <v>1276</v>
      </c>
    </row>
    <row r="1017" spans="1:65" s="13" customFormat="1" ht="11.25">
      <c r="B1017" s="217"/>
      <c r="C1017" s="218"/>
      <c r="D1017" s="219" t="s">
        <v>164</v>
      </c>
      <c r="E1017" s="220" t="s">
        <v>1</v>
      </c>
      <c r="F1017" s="221" t="s">
        <v>1277</v>
      </c>
      <c r="G1017" s="218"/>
      <c r="H1017" s="220" t="s">
        <v>1</v>
      </c>
      <c r="I1017" s="222"/>
      <c r="J1017" s="218"/>
      <c r="K1017" s="218"/>
      <c r="L1017" s="223"/>
      <c r="M1017" s="224"/>
      <c r="N1017" s="225"/>
      <c r="O1017" s="225"/>
      <c r="P1017" s="225"/>
      <c r="Q1017" s="225"/>
      <c r="R1017" s="225"/>
      <c r="S1017" s="225"/>
      <c r="T1017" s="226"/>
      <c r="AT1017" s="227" t="s">
        <v>164</v>
      </c>
      <c r="AU1017" s="227" t="s">
        <v>89</v>
      </c>
      <c r="AV1017" s="13" t="s">
        <v>87</v>
      </c>
      <c r="AW1017" s="13" t="s">
        <v>34</v>
      </c>
      <c r="AX1017" s="13" t="s">
        <v>79</v>
      </c>
      <c r="AY1017" s="227" t="s">
        <v>154</v>
      </c>
    </row>
    <row r="1018" spans="1:65" s="13" customFormat="1" ht="11.25">
      <c r="B1018" s="217"/>
      <c r="C1018" s="218"/>
      <c r="D1018" s="219" t="s">
        <v>164</v>
      </c>
      <c r="E1018" s="220" t="s">
        <v>1</v>
      </c>
      <c r="F1018" s="221" t="s">
        <v>1278</v>
      </c>
      <c r="G1018" s="218"/>
      <c r="H1018" s="220" t="s">
        <v>1</v>
      </c>
      <c r="I1018" s="222"/>
      <c r="J1018" s="218"/>
      <c r="K1018" s="218"/>
      <c r="L1018" s="223"/>
      <c r="M1018" s="224"/>
      <c r="N1018" s="225"/>
      <c r="O1018" s="225"/>
      <c r="P1018" s="225"/>
      <c r="Q1018" s="225"/>
      <c r="R1018" s="225"/>
      <c r="S1018" s="225"/>
      <c r="T1018" s="226"/>
      <c r="AT1018" s="227" t="s">
        <v>164</v>
      </c>
      <c r="AU1018" s="227" t="s">
        <v>89</v>
      </c>
      <c r="AV1018" s="13" t="s">
        <v>87</v>
      </c>
      <c r="AW1018" s="13" t="s">
        <v>34</v>
      </c>
      <c r="AX1018" s="13" t="s">
        <v>79</v>
      </c>
      <c r="AY1018" s="227" t="s">
        <v>154</v>
      </c>
    </row>
    <row r="1019" spans="1:65" s="14" customFormat="1" ht="11.25">
      <c r="B1019" s="228"/>
      <c r="C1019" s="229"/>
      <c r="D1019" s="219" t="s">
        <v>164</v>
      </c>
      <c r="E1019" s="230" t="s">
        <v>1</v>
      </c>
      <c r="F1019" s="231" t="s">
        <v>1279</v>
      </c>
      <c r="G1019" s="229"/>
      <c r="H1019" s="232">
        <v>72</v>
      </c>
      <c r="I1019" s="233"/>
      <c r="J1019" s="229"/>
      <c r="K1019" s="229"/>
      <c r="L1019" s="234"/>
      <c r="M1019" s="235"/>
      <c r="N1019" s="236"/>
      <c r="O1019" s="236"/>
      <c r="P1019" s="236"/>
      <c r="Q1019" s="236"/>
      <c r="R1019" s="236"/>
      <c r="S1019" s="236"/>
      <c r="T1019" s="237"/>
      <c r="AT1019" s="238" t="s">
        <v>164</v>
      </c>
      <c r="AU1019" s="238" t="s">
        <v>89</v>
      </c>
      <c r="AV1019" s="14" t="s">
        <v>89</v>
      </c>
      <c r="AW1019" s="14" t="s">
        <v>34</v>
      </c>
      <c r="AX1019" s="14" t="s">
        <v>87</v>
      </c>
      <c r="AY1019" s="238" t="s">
        <v>154</v>
      </c>
    </row>
    <row r="1020" spans="1:65" s="2" customFormat="1" ht="24" customHeight="1">
      <c r="A1020" s="35"/>
      <c r="B1020" s="36"/>
      <c r="C1020" s="204" t="s">
        <v>1280</v>
      </c>
      <c r="D1020" s="204" t="s">
        <v>157</v>
      </c>
      <c r="E1020" s="205" t="s">
        <v>1281</v>
      </c>
      <c r="F1020" s="206" t="s">
        <v>1282</v>
      </c>
      <c r="G1020" s="207" t="s">
        <v>247</v>
      </c>
      <c r="H1020" s="208">
        <v>174</v>
      </c>
      <c r="I1020" s="209"/>
      <c r="J1020" s="210">
        <f>ROUND(I1020*H1020,2)</f>
        <v>0</v>
      </c>
      <c r="K1020" s="206" t="s">
        <v>161</v>
      </c>
      <c r="L1020" s="40"/>
      <c r="M1020" s="211" t="s">
        <v>1</v>
      </c>
      <c r="N1020" s="212" t="s">
        <v>44</v>
      </c>
      <c r="O1020" s="72"/>
      <c r="P1020" s="213">
        <f>O1020*H1020</f>
        <v>0</v>
      </c>
      <c r="Q1020" s="213">
        <v>5.8E-4</v>
      </c>
      <c r="R1020" s="213">
        <f>Q1020*H1020</f>
        <v>0.10092</v>
      </c>
      <c r="S1020" s="213">
        <v>0</v>
      </c>
      <c r="T1020" s="214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215" t="s">
        <v>299</v>
      </c>
      <c r="AT1020" s="215" t="s">
        <v>157</v>
      </c>
      <c r="AU1020" s="215" t="s">
        <v>89</v>
      </c>
      <c r="AY1020" s="18" t="s">
        <v>154</v>
      </c>
      <c r="BE1020" s="216">
        <f>IF(N1020="základní",J1020,0)</f>
        <v>0</v>
      </c>
      <c r="BF1020" s="216">
        <f>IF(N1020="snížená",J1020,0)</f>
        <v>0</v>
      </c>
      <c r="BG1020" s="216">
        <f>IF(N1020="zákl. přenesená",J1020,0)</f>
        <v>0</v>
      </c>
      <c r="BH1020" s="216">
        <f>IF(N1020="sníž. přenesená",J1020,0)</f>
        <v>0</v>
      </c>
      <c r="BI1020" s="216">
        <f>IF(N1020="nulová",J1020,0)</f>
        <v>0</v>
      </c>
      <c r="BJ1020" s="18" t="s">
        <v>87</v>
      </c>
      <c r="BK1020" s="216">
        <f>ROUND(I1020*H1020,2)</f>
        <v>0</v>
      </c>
      <c r="BL1020" s="18" t="s">
        <v>299</v>
      </c>
      <c r="BM1020" s="215" t="s">
        <v>1283</v>
      </c>
    </row>
    <row r="1021" spans="1:65" s="13" customFormat="1" ht="11.25">
      <c r="B1021" s="217"/>
      <c r="C1021" s="218"/>
      <c r="D1021" s="219" t="s">
        <v>164</v>
      </c>
      <c r="E1021" s="220" t="s">
        <v>1</v>
      </c>
      <c r="F1021" s="221" t="s">
        <v>1248</v>
      </c>
      <c r="G1021" s="218"/>
      <c r="H1021" s="220" t="s">
        <v>1</v>
      </c>
      <c r="I1021" s="222"/>
      <c r="J1021" s="218"/>
      <c r="K1021" s="218"/>
      <c r="L1021" s="223"/>
      <c r="M1021" s="224"/>
      <c r="N1021" s="225"/>
      <c r="O1021" s="225"/>
      <c r="P1021" s="225"/>
      <c r="Q1021" s="225"/>
      <c r="R1021" s="225"/>
      <c r="S1021" s="225"/>
      <c r="T1021" s="226"/>
      <c r="AT1021" s="227" t="s">
        <v>164</v>
      </c>
      <c r="AU1021" s="227" t="s">
        <v>89</v>
      </c>
      <c r="AV1021" s="13" t="s">
        <v>87</v>
      </c>
      <c r="AW1021" s="13" t="s">
        <v>34</v>
      </c>
      <c r="AX1021" s="13" t="s">
        <v>79</v>
      </c>
      <c r="AY1021" s="227" t="s">
        <v>154</v>
      </c>
    </row>
    <row r="1022" spans="1:65" s="13" customFormat="1" ht="11.25">
      <c r="B1022" s="217"/>
      <c r="C1022" s="218"/>
      <c r="D1022" s="219" t="s">
        <v>164</v>
      </c>
      <c r="E1022" s="220" t="s">
        <v>1</v>
      </c>
      <c r="F1022" s="221" t="s">
        <v>1247</v>
      </c>
      <c r="G1022" s="218"/>
      <c r="H1022" s="220" t="s">
        <v>1</v>
      </c>
      <c r="I1022" s="222"/>
      <c r="J1022" s="218"/>
      <c r="K1022" s="218"/>
      <c r="L1022" s="223"/>
      <c r="M1022" s="224"/>
      <c r="N1022" s="225"/>
      <c r="O1022" s="225"/>
      <c r="P1022" s="225"/>
      <c r="Q1022" s="225"/>
      <c r="R1022" s="225"/>
      <c r="S1022" s="225"/>
      <c r="T1022" s="226"/>
      <c r="AT1022" s="227" t="s">
        <v>164</v>
      </c>
      <c r="AU1022" s="227" t="s">
        <v>89</v>
      </c>
      <c r="AV1022" s="13" t="s">
        <v>87</v>
      </c>
      <c r="AW1022" s="13" t="s">
        <v>34</v>
      </c>
      <c r="AX1022" s="13" t="s">
        <v>79</v>
      </c>
      <c r="AY1022" s="227" t="s">
        <v>154</v>
      </c>
    </row>
    <row r="1023" spans="1:65" s="14" customFormat="1" ht="11.25">
      <c r="B1023" s="228"/>
      <c r="C1023" s="229"/>
      <c r="D1023" s="219" t="s">
        <v>164</v>
      </c>
      <c r="E1023" s="230" t="s">
        <v>1</v>
      </c>
      <c r="F1023" s="231" t="s">
        <v>1284</v>
      </c>
      <c r="G1023" s="229"/>
      <c r="H1023" s="232">
        <v>168.3</v>
      </c>
      <c r="I1023" s="233"/>
      <c r="J1023" s="229"/>
      <c r="K1023" s="229"/>
      <c r="L1023" s="234"/>
      <c r="M1023" s="235"/>
      <c r="N1023" s="236"/>
      <c r="O1023" s="236"/>
      <c r="P1023" s="236"/>
      <c r="Q1023" s="236"/>
      <c r="R1023" s="236"/>
      <c r="S1023" s="236"/>
      <c r="T1023" s="237"/>
      <c r="AT1023" s="238" t="s">
        <v>164</v>
      </c>
      <c r="AU1023" s="238" t="s">
        <v>89</v>
      </c>
      <c r="AV1023" s="14" t="s">
        <v>89</v>
      </c>
      <c r="AW1023" s="14" t="s">
        <v>34</v>
      </c>
      <c r="AX1023" s="14" t="s">
        <v>79</v>
      </c>
      <c r="AY1023" s="238" t="s">
        <v>154</v>
      </c>
    </row>
    <row r="1024" spans="1:65" s="14" customFormat="1" ht="11.25">
      <c r="B1024" s="228"/>
      <c r="C1024" s="229"/>
      <c r="D1024" s="219" t="s">
        <v>164</v>
      </c>
      <c r="E1024" s="230" t="s">
        <v>1</v>
      </c>
      <c r="F1024" s="231" t="s">
        <v>1285</v>
      </c>
      <c r="G1024" s="229"/>
      <c r="H1024" s="232">
        <v>5.7</v>
      </c>
      <c r="I1024" s="233"/>
      <c r="J1024" s="229"/>
      <c r="K1024" s="229"/>
      <c r="L1024" s="234"/>
      <c r="M1024" s="235"/>
      <c r="N1024" s="236"/>
      <c r="O1024" s="236"/>
      <c r="P1024" s="236"/>
      <c r="Q1024" s="236"/>
      <c r="R1024" s="236"/>
      <c r="S1024" s="236"/>
      <c r="T1024" s="237"/>
      <c r="AT1024" s="238" t="s">
        <v>164</v>
      </c>
      <c r="AU1024" s="238" t="s">
        <v>89</v>
      </c>
      <c r="AV1024" s="14" t="s">
        <v>89</v>
      </c>
      <c r="AW1024" s="14" t="s">
        <v>34</v>
      </c>
      <c r="AX1024" s="14" t="s">
        <v>79</v>
      </c>
      <c r="AY1024" s="238" t="s">
        <v>154</v>
      </c>
    </row>
    <row r="1025" spans="1:65" s="15" customFormat="1" ht="11.25">
      <c r="B1025" s="239"/>
      <c r="C1025" s="240"/>
      <c r="D1025" s="219" t="s">
        <v>164</v>
      </c>
      <c r="E1025" s="241" t="s">
        <v>1</v>
      </c>
      <c r="F1025" s="242" t="s">
        <v>172</v>
      </c>
      <c r="G1025" s="240"/>
      <c r="H1025" s="243">
        <v>174</v>
      </c>
      <c r="I1025" s="244"/>
      <c r="J1025" s="240"/>
      <c r="K1025" s="240"/>
      <c r="L1025" s="245"/>
      <c r="M1025" s="246"/>
      <c r="N1025" s="247"/>
      <c r="O1025" s="247"/>
      <c r="P1025" s="247"/>
      <c r="Q1025" s="247"/>
      <c r="R1025" s="247"/>
      <c r="S1025" s="247"/>
      <c r="T1025" s="248"/>
      <c r="AT1025" s="249" t="s">
        <v>164</v>
      </c>
      <c r="AU1025" s="249" t="s">
        <v>89</v>
      </c>
      <c r="AV1025" s="15" t="s">
        <v>162</v>
      </c>
      <c r="AW1025" s="15" t="s">
        <v>34</v>
      </c>
      <c r="AX1025" s="15" t="s">
        <v>87</v>
      </c>
      <c r="AY1025" s="249" t="s">
        <v>154</v>
      </c>
    </row>
    <row r="1026" spans="1:65" s="2" customFormat="1" ht="36" customHeight="1">
      <c r="A1026" s="35"/>
      <c r="B1026" s="36"/>
      <c r="C1026" s="204" t="s">
        <v>1286</v>
      </c>
      <c r="D1026" s="204" t="s">
        <v>157</v>
      </c>
      <c r="E1026" s="205" t="s">
        <v>1287</v>
      </c>
      <c r="F1026" s="206" t="s">
        <v>1288</v>
      </c>
      <c r="G1026" s="207" t="s">
        <v>247</v>
      </c>
      <c r="H1026" s="208">
        <v>8.6</v>
      </c>
      <c r="I1026" s="209"/>
      <c r="J1026" s="210">
        <f>ROUND(I1026*H1026,2)</f>
        <v>0</v>
      </c>
      <c r="K1026" s="206" t="s">
        <v>161</v>
      </c>
      <c r="L1026" s="40"/>
      <c r="M1026" s="211" t="s">
        <v>1</v>
      </c>
      <c r="N1026" s="212" t="s">
        <v>44</v>
      </c>
      <c r="O1026" s="72"/>
      <c r="P1026" s="213">
        <f>O1026*H1026</f>
        <v>0</v>
      </c>
      <c r="Q1026" s="213">
        <v>5.8E-4</v>
      </c>
      <c r="R1026" s="213">
        <f>Q1026*H1026</f>
        <v>4.9880000000000002E-3</v>
      </c>
      <c r="S1026" s="213">
        <v>0</v>
      </c>
      <c r="T1026" s="214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15" t="s">
        <v>299</v>
      </c>
      <c r="AT1026" s="215" t="s">
        <v>157</v>
      </c>
      <c r="AU1026" s="215" t="s">
        <v>89</v>
      </c>
      <c r="AY1026" s="18" t="s">
        <v>154</v>
      </c>
      <c r="BE1026" s="216">
        <f>IF(N1026="základní",J1026,0)</f>
        <v>0</v>
      </c>
      <c r="BF1026" s="216">
        <f>IF(N1026="snížená",J1026,0)</f>
        <v>0</v>
      </c>
      <c r="BG1026" s="216">
        <f>IF(N1026="zákl. přenesená",J1026,0)</f>
        <v>0</v>
      </c>
      <c r="BH1026" s="216">
        <f>IF(N1026="sníž. přenesená",J1026,0)</f>
        <v>0</v>
      </c>
      <c r="BI1026" s="216">
        <f>IF(N1026="nulová",J1026,0)</f>
        <v>0</v>
      </c>
      <c r="BJ1026" s="18" t="s">
        <v>87</v>
      </c>
      <c r="BK1026" s="216">
        <f>ROUND(I1026*H1026,2)</f>
        <v>0</v>
      </c>
      <c r="BL1026" s="18" t="s">
        <v>299</v>
      </c>
      <c r="BM1026" s="215" t="s">
        <v>1289</v>
      </c>
    </row>
    <row r="1027" spans="1:65" s="13" customFormat="1" ht="11.25">
      <c r="B1027" s="217"/>
      <c r="C1027" s="218"/>
      <c r="D1027" s="219" t="s">
        <v>164</v>
      </c>
      <c r="E1027" s="220" t="s">
        <v>1</v>
      </c>
      <c r="F1027" s="221" t="s">
        <v>1290</v>
      </c>
      <c r="G1027" s="218"/>
      <c r="H1027" s="220" t="s">
        <v>1</v>
      </c>
      <c r="I1027" s="222"/>
      <c r="J1027" s="218"/>
      <c r="K1027" s="218"/>
      <c r="L1027" s="223"/>
      <c r="M1027" s="224"/>
      <c r="N1027" s="225"/>
      <c r="O1027" s="225"/>
      <c r="P1027" s="225"/>
      <c r="Q1027" s="225"/>
      <c r="R1027" s="225"/>
      <c r="S1027" s="225"/>
      <c r="T1027" s="226"/>
      <c r="AT1027" s="227" t="s">
        <v>164</v>
      </c>
      <c r="AU1027" s="227" t="s">
        <v>89</v>
      </c>
      <c r="AV1027" s="13" t="s">
        <v>87</v>
      </c>
      <c r="AW1027" s="13" t="s">
        <v>34</v>
      </c>
      <c r="AX1027" s="13" t="s">
        <v>79</v>
      </c>
      <c r="AY1027" s="227" t="s">
        <v>154</v>
      </c>
    </row>
    <row r="1028" spans="1:65" s="14" customFormat="1" ht="11.25">
      <c r="B1028" s="228"/>
      <c r="C1028" s="229"/>
      <c r="D1028" s="219" t="s">
        <v>164</v>
      </c>
      <c r="E1028" s="230" t="s">
        <v>1</v>
      </c>
      <c r="F1028" s="231" t="s">
        <v>1291</v>
      </c>
      <c r="G1028" s="229"/>
      <c r="H1028" s="232">
        <v>8.6</v>
      </c>
      <c r="I1028" s="233"/>
      <c r="J1028" s="229"/>
      <c r="K1028" s="229"/>
      <c r="L1028" s="234"/>
      <c r="M1028" s="235"/>
      <c r="N1028" s="236"/>
      <c r="O1028" s="236"/>
      <c r="P1028" s="236"/>
      <c r="Q1028" s="236"/>
      <c r="R1028" s="236"/>
      <c r="S1028" s="236"/>
      <c r="T1028" s="237"/>
      <c r="AT1028" s="238" t="s">
        <v>164</v>
      </c>
      <c r="AU1028" s="238" t="s">
        <v>89</v>
      </c>
      <c r="AV1028" s="14" t="s">
        <v>89</v>
      </c>
      <c r="AW1028" s="14" t="s">
        <v>34</v>
      </c>
      <c r="AX1028" s="14" t="s">
        <v>87</v>
      </c>
      <c r="AY1028" s="238" t="s">
        <v>154</v>
      </c>
    </row>
    <row r="1029" spans="1:65" s="2" customFormat="1" ht="24" customHeight="1">
      <c r="A1029" s="35"/>
      <c r="B1029" s="36"/>
      <c r="C1029" s="250" t="s">
        <v>1292</v>
      </c>
      <c r="D1029" s="250" t="s">
        <v>198</v>
      </c>
      <c r="E1029" s="251" t="s">
        <v>1293</v>
      </c>
      <c r="F1029" s="252" t="s">
        <v>1294</v>
      </c>
      <c r="G1029" s="253" t="s">
        <v>441</v>
      </c>
      <c r="H1029" s="254">
        <v>638</v>
      </c>
      <c r="I1029" s="255"/>
      <c r="J1029" s="256">
        <f>ROUND(I1029*H1029,2)</f>
        <v>0</v>
      </c>
      <c r="K1029" s="252" t="s">
        <v>1</v>
      </c>
      <c r="L1029" s="257"/>
      <c r="M1029" s="258" t="s">
        <v>1</v>
      </c>
      <c r="N1029" s="259" t="s">
        <v>44</v>
      </c>
      <c r="O1029" s="72"/>
      <c r="P1029" s="213">
        <f>O1029*H1029</f>
        <v>0</v>
      </c>
      <c r="Q1029" s="213">
        <v>4.4999999999999999E-4</v>
      </c>
      <c r="R1029" s="213">
        <f>Q1029*H1029</f>
        <v>0.28709999999999997</v>
      </c>
      <c r="S1029" s="213">
        <v>0</v>
      </c>
      <c r="T1029" s="214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15" t="s">
        <v>449</v>
      </c>
      <c r="AT1029" s="215" t="s">
        <v>198</v>
      </c>
      <c r="AU1029" s="215" t="s">
        <v>89</v>
      </c>
      <c r="AY1029" s="18" t="s">
        <v>154</v>
      </c>
      <c r="BE1029" s="216">
        <f>IF(N1029="základní",J1029,0)</f>
        <v>0</v>
      </c>
      <c r="BF1029" s="216">
        <f>IF(N1029="snížená",J1029,0)</f>
        <v>0</v>
      </c>
      <c r="BG1029" s="216">
        <f>IF(N1029="zákl. přenesená",J1029,0)</f>
        <v>0</v>
      </c>
      <c r="BH1029" s="216">
        <f>IF(N1029="sníž. přenesená",J1029,0)</f>
        <v>0</v>
      </c>
      <c r="BI1029" s="216">
        <f>IF(N1029="nulová",J1029,0)</f>
        <v>0</v>
      </c>
      <c r="BJ1029" s="18" t="s">
        <v>87</v>
      </c>
      <c r="BK1029" s="216">
        <f>ROUND(I1029*H1029,2)</f>
        <v>0</v>
      </c>
      <c r="BL1029" s="18" t="s">
        <v>299</v>
      </c>
      <c r="BM1029" s="215" t="s">
        <v>1295</v>
      </c>
    </row>
    <row r="1030" spans="1:65" s="13" customFormat="1" ht="11.25">
      <c r="B1030" s="217"/>
      <c r="C1030" s="218"/>
      <c r="D1030" s="219" t="s">
        <v>164</v>
      </c>
      <c r="E1030" s="220" t="s">
        <v>1</v>
      </c>
      <c r="F1030" s="221" t="s">
        <v>1296</v>
      </c>
      <c r="G1030" s="218"/>
      <c r="H1030" s="220" t="s">
        <v>1</v>
      </c>
      <c r="I1030" s="222"/>
      <c r="J1030" s="218"/>
      <c r="K1030" s="218"/>
      <c r="L1030" s="223"/>
      <c r="M1030" s="224"/>
      <c r="N1030" s="225"/>
      <c r="O1030" s="225"/>
      <c r="P1030" s="225"/>
      <c r="Q1030" s="225"/>
      <c r="R1030" s="225"/>
      <c r="S1030" s="225"/>
      <c r="T1030" s="226"/>
      <c r="AT1030" s="227" t="s">
        <v>164</v>
      </c>
      <c r="AU1030" s="227" t="s">
        <v>89</v>
      </c>
      <c r="AV1030" s="13" t="s">
        <v>87</v>
      </c>
      <c r="AW1030" s="13" t="s">
        <v>34</v>
      </c>
      <c r="AX1030" s="13" t="s">
        <v>79</v>
      </c>
      <c r="AY1030" s="227" t="s">
        <v>154</v>
      </c>
    </row>
    <row r="1031" spans="1:65" s="14" customFormat="1" ht="11.25">
      <c r="B1031" s="228"/>
      <c r="C1031" s="229"/>
      <c r="D1031" s="219" t="s">
        <v>164</v>
      </c>
      <c r="E1031" s="230" t="s">
        <v>1</v>
      </c>
      <c r="F1031" s="231" t="s">
        <v>1297</v>
      </c>
      <c r="G1031" s="229"/>
      <c r="H1031" s="232">
        <v>638</v>
      </c>
      <c r="I1031" s="233"/>
      <c r="J1031" s="229"/>
      <c r="K1031" s="229"/>
      <c r="L1031" s="234"/>
      <c r="M1031" s="235"/>
      <c r="N1031" s="236"/>
      <c r="O1031" s="236"/>
      <c r="P1031" s="236"/>
      <c r="Q1031" s="236"/>
      <c r="R1031" s="236"/>
      <c r="S1031" s="236"/>
      <c r="T1031" s="237"/>
      <c r="AT1031" s="238" t="s">
        <v>164</v>
      </c>
      <c r="AU1031" s="238" t="s">
        <v>89</v>
      </c>
      <c r="AV1031" s="14" t="s">
        <v>89</v>
      </c>
      <c r="AW1031" s="14" t="s">
        <v>34</v>
      </c>
      <c r="AX1031" s="14" t="s">
        <v>87</v>
      </c>
      <c r="AY1031" s="238" t="s">
        <v>154</v>
      </c>
    </row>
    <row r="1032" spans="1:65" s="2" customFormat="1" ht="24" customHeight="1">
      <c r="A1032" s="35"/>
      <c r="B1032" s="36"/>
      <c r="C1032" s="250" t="s">
        <v>1298</v>
      </c>
      <c r="D1032" s="250" t="s">
        <v>198</v>
      </c>
      <c r="E1032" s="251" t="s">
        <v>1299</v>
      </c>
      <c r="F1032" s="252" t="s">
        <v>1300</v>
      </c>
      <c r="G1032" s="253" t="s">
        <v>441</v>
      </c>
      <c r="H1032" s="254">
        <v>48</v>
      </c>
      <c r="I1032" s="255"/>
      <c r="J1032" s="256">
        <f>ROUND(I1032*H1032,2)</f>
        <v>0</v>
      </c>
      <c r="K1032" s="252" t="s">
        <v>161</v>
      </c>
      <c r="L1032" s="257"/>
      <c r="M1032" s="258" t="s">
        <v>1</v>
      </c>
      <c r="N1032" s="259" t="s">
        <v>44</v>
      </c>
      <c r="O1032" s="72"/>
      <c r="P1032" s="213">
        <f>O1032*H1032</f>
        <v>0</v>
      </c>
      <c r="Q1032" s="213">
        <v>2.5999999999999998E-4</v>
      </c>
      <c r="R1032" s="213">
        <f>Q1032*H1032</f>
        <v>1.2479999999999998E-2</v>
      </c>
      <c r="S1032" s="213">
        <v>0</v>
      </c>
      <c r="T1032" s="214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215" t="s">
        <v>449</v>
      </c>
      <c r="AT1032" s="215" t="s">
        <v>198</v>
      </c>
      <c r="AU1032" s="215" t="s">
        <v>89</v>
      </c>
      <c r="AY1032" s="18" t="s">
        <v>154</v>
      </c>
      <c r="BE1032" s="216">
        <f>IF(N1032="základní",J1032,0)</f>
        <v>0</v>
      </c>
      <c r="BF1032" s="216">
        <f>IF(N1032="snížená",J1032,0)</f>
        <v>0</v>
      </c>
      <c r="BG1032" s="216">
        <f>IF(N1032="zákl. přenesená",J1032,0)</f>
        <v>0</v>
      </c>
      <c r="BH1032" s="216">
        <f>IF(N1032="sníž. přenesená",J1032,0)</f>
        <v>0</v>
      </c>
      <c r="BI1032" s="216">
        <f>IF(N1032="nulová",J1032,0)</f>
        <v>0</v>
      </c>
      <c r="BJ1032" s="18" t="s">
        <v>87</v>
      </c>
      <c r="BK1032" s="216">
        <f>ROUND(I1032*H1032,2)</f>
        <v>0</v>
      </c>
      <c r="BL1032" s="18" t="s">
        <v>299</v>
      </c>
      <c r="BM1032" s="215" t="s">
        <v>1301</v>
      </c>
    </row>
    <row r="1033" spans="1:65" s="13" customFormat="1" ht="11.25">
      <c r="B1033" s="217"/>
      <c r="C1033" s="218"/>
      <c r="D1033" s="219" t="s">
        <v>164</v>
      </c>
      <c r="E1033" s="220" t="s">
        <v>1</v>
      </c>
      <c r="F1033" s="221" t="s">
        <v>1302</v>
      </c>
      <c r="G1033" s="218"/>
      <c r="H1033" s="220" t="s">
        <v>1</v>
      </c>
      <c r="I1033" s="222"/>
      <c r="J1033" s="218"/>
      <c r="K1033" s="218"/>
      <c r="L1033" s="223"/>
      <c r="M1033" s="224"/>
      <c r="N1033" s="225"/>
      <c r="O1033" s="225"/>
      <c r="P1033" s="225"/>
      <c r="Q1033" s="225"/>
      <c r="R1033" s="225"/>
      <c r="S1033" s="225"/>
      <c r="T1033" s="226"/>
      <c r="AT1033" s="227" t="s">
        <v>164</v>
      </c>
      <c r="AU1033" s="227" t="s">
        <v>89</v>
      </c>
      <c r="AV1033" s="13" t="s">
        <v>87</v>
      </c>
      <c r="AW1033" s="13" t="s">
        <v>34</v>
      </c>
      <c r="AX1033" s="13" t="s">
        <v>79</v>
      </c>
      <c r="AY1033" s="227" t="s">
        <v>154</v>
      </c>
    </row>
    <row r="1034" spans="1:65" s="14" customFormat="1" ht="11.25">
      <c r="B1034" s="228"/>
      <c r="C1034" s="229"/>
      <c r="D1034" s="219" t="s">
        <v>164</v>
      </c>
      <c r="E1034" s="230" t="s">
        <v>1</v>
      </c>
      <c r="F1034" s="231" t="s">
        <v>1303</v>
      </c>
      <c r="G1034" s="229"/>
      <c r="H1034" s="232">
        <v>48</v>
      </c>
      <c r="I1034" s="233"/>
      <c r="J1034" s="229"/>
      <c r="K1034" s="229"/>
      <c r="L1034" s="234"/>
      <c r="M1034" s="235"/>
      <c r="N1034" s="236"/>
      <c r="O1034" s="236"/>
      <c r="P1034" s="236"/>
      <c r="Q1034" s="236"/>
      <c r="R1034" s="236"/>
      <c r="S1034" s="236"/>
      <c r="T1034" s="237"/>
      <c r="AT1034" s="238" t="s">
        <v>164</v>
      </c>
      <c r="AU1034" s="238" t="s">
        <v>89</v>
      </c>
      <c r="AV1034" s="14" t="s">
        <v>89</v>
      </c>
      <c r="AW1034" s="14" t="s">
        <v>34</v>
      </c>
      <c r="AX1034" s="14" t="s">
        <v>87</v>
      </c>
      <c r="AY1034" s="238" t="s">
        <v>154</v>
      </c>
    </row>
    <row r="1035" spans="1:65" s="2" customFormat="1" ht="16.5" customHeight="1">
      <c r="A1035" s="35"/>
      <c r="B1035" s="36"/>
      <c r="C1035" s="204" t="s">
        <v>1304</v>
      </c>
      <c r="D1035" s="204" t="s">
        <v>157</v>
      </c>
      <c r="E1035" s="205" t="s">
        <v>1305</v>
      </c>
      <c r="F1035" s="206" t="s">
        <v>1306</v>
      </c>
      <c r="G1035" s="207" t="s">
        <v>247</v>
      </c>
      <c r="H1035" s="208">
        <v>288</v>
      </c>
      <c r="I1035" s="209"/>
      <c r="J1035" s="210">
        <f>ROUND(I1035*H1035,2)</f>
        <v>0</v>
      </c>
      <c r="K1035" s="206" t="s">
        <v>161</v>
      </c>
      <c r="L1035" s="40"/>
      <c r="M1035" s="211" t="s">
        <v>1</v>
      </c>
      <c r="N1035" s="212" t="s">
        <v>44</v>
      </c>
      <c r="O1035" s="72"/>
      <c r="P1035" s="213">
        <f>O1035*H1035</f>
        <v>0</v>
      </c>
      <c r="Q1035" s="213">
        <v>3.0000000000000001E-5</v>
      </c>
      <c r="R1035" s="213">
        <f>Q1035*H1035</f>
        <v>8.6400000000000001E-3</v>
      </c>
      <c r="S1035" s="213">
        <v>0</v>
      </c>
      <c r="T1035" s="214">
        <f>S1035*H1035</f>
        <v>0</v>
      </c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R1035" s="215" t="s">
        <v>299</v>
      </c>
      <c r="AT1035" s="215" t="s">
        <v>157</v>
      </c>
      <c r="AU1035" s="215" t="s">
        <v>89</v>
      </c>
      <c r="AY1035" s="18" t="s">
        <v>154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8" t="s">
        <v>87</v>
      </c>
      <c r="BK1035" s="216">
        <f>ROUND(I1035*H1035,2)</f>
        <v>0</v>
      </c>
      <c r="BL1035" s="18" t="s">
        <v>299</v>
      </c>
      <c r="BM1035" s="215" t="s">
        <v>1307</v>
      </c>
    </row>
    <row r="1036" spans="1:65" s="13" customFormat="1" ht="11.25">
      <c r="B1036" s="217"/>
      <c r="C1036" s="218"/>
      <c r="D1036" s="219" t="s">
        <v>164</v>
      </c>
      <c r="E1036" s="220" t="s">
        <v>1</v>
      </c>
      <c r="F1036" s="221" t="s">
        <v>1308</v>
      </c>
      <c r="G1036" s="218"/>
      <c r="H1036" s="220" t="s">
        <v>1</v>
      </c>
      <c r="I1036" s="222"/>
      <c r="J1036" s="218"/>
      <c r="K1036" s="218"/>
      <c r="L1036" s="223"/>
      <c r="M1036" s="224"/>
      <c r="N1036" s="225"/>
      <c r="O1036" s="225"/>
      <c r="P1036" s="225"/>
      <c r="Q1036" s="225"/>
      <c r="R1036" s="225"/>
      <c r="S1036" s="225"/>
      <c r="T1036" s="226"/>
      <c r="AT1036" s="227" t="s">
        <v>164</v>
      </c>
      <c r="AU1036" s="227" t="s">
        <v>89</v>
      </c>
      <c r="AV1036" s="13" t="s">
        <v>87</v>
      </c>
      <c r="AW1036" s="13" t="s">
        <v>34</v>
      </c>
      <c r="AX1036" s="13" t="s">
        <v>79</v>
      </c>
      <c r="AY1036" s="227" t="s">
        <v>154</v>
      </c>
    </row>
    <row r="1037" spans="1:65" s="13" customFormat="1" ht="11.25">
      <c r="B1037" s="217"/>
      <c r="C1037" s="218"/>
      <c r="D1037" s="219" t="s">
        <v>164</v>
      </c>
      <c r="E1037" s="220" t="s">
        <v>1</v>
      </c>
      <c r="F1037" s="221" t="s">
        <v>1309</v>
      </c>
      <c r="G1037" s="218"/>
      <c r="H1037" s="220" t="s">
        <v>1</v>
      </c>
      <c r="I1037" s="222"/>
      <c r="J1037" s="218"/>
      <c r="K1037" s="218"/>
      <c r="L1037" s="223"/>
      <c r="M1037" s="224"/>
      <c r="N1037" s="225"/>
      <c r="O1037" s="225"/>
      <c r="P1037" s="225"/>
      <c r="Q1037" s="225"/>
      <c r="R1037" s="225"/>
      <c r="S1037" s="225"/>
      <c r="T1037" s="226"/>
      <c r="AT1037" s="227" t="s">
        <v>164</v>
      </c>
      <c r="AU1037" s="227" t="s">
        <v>89</v>
      </c>
      <c r="AV1037" s="13" t="s">
        <v>87</v>
      </c>
      <c r="AW1037" s="13" t="s">
        <v>34</v>
      </c>
      <c r="AX1037" s="13" t="s">
        <v>79</v>
      </c>
      <c r="AY1037" s="227" t="s">
        <v>154</v>
      </c>
    </row>
    <row r="1038" spans="1:65" s="14" customFormat="1" ht="11.25">
      <c r="B1038" s="228"/>
      <c r="C1038" s="229"/>
      <c r="D1038" s="219" t="s">
        <v>164</v>
      </c>
      <c r="E1038" s="230" t="s">
        <v>1</v>
      </c>
      <c r="F1038" s="231" t="s">
        <v>1310</v>
      </c>
      <c r="G1038" s="229"/>
      <c r="H1038" s="232">
        <v>182.6</v>
      </c>
      <c r="I1038" s="233"/>
      <c r="J1038" s="229"/>
      <c r="K1038" s="229"/>
      <c r="L1038" s="234"/>
      <c r="M1038" s="235"/>
      <c r="N1038" s="236"/>
      <c r="O1038" s="236"/>
      <c r="P1038" s="236"/>
      <c r="Q1038" s="236"/>
      <c r="R1038" s="236"/>
      <c r="S1038" s="236"/>
      <c r="T1038" s="237"/>
      <c r="AT1038" s="238" t="s">
        <v>164</v>
      </c>
      <c r="AU1038" s="238" t="s">
        <v>89</v>
      </c>
      <c r="AV1038" s="14" t="s">
        <v>89</v>
      </c>
      <c r="AW1038" s="14" t="s">
        <v>34</v>
      </c>
      <c r="AX1038" s="14" t="s">
        <v>79</v>
      </c>
      <c r="AY1038" s="238" t="s">
        <v>154</v>
      </c>
    </row>
    <row r="1039" spans="1:65" s="13" customFormat="1" ht="11.25">
      <c r="B1039" s="217"/>
      <c r="C1039" s="218"/>
      <c r="D1039" s="219" t="s">
        <v>164</v>
      </c>
      <c r="E1039" s="220" t="s">
        <v>1</v>
      </c>
      <c r="F1039" s="221" t="s">
        <v>1311</v>
      </c>
      <c r="G1039" s="218"/>
      <c r="H1039" s="220" t="s">
        <v>1</v>
      </c>
      <c r="I1039" s="222"/>
      <c r="J1039" s="218"/>
      <c r="K1039" s="218"/>
      <c r="L1039" s="223"/>
      <c r="M1039" s="224"/>
      <c r="N1039" s="225"/>
      <c r="O1039" s="225"/>
      <c r="P1039" s="225"/>
      <c r="Q1039" s="225"/>
      <c r="R1039" s="225"/>
      <c r="S1039" s="225"/>
      <c r="T1039" s="226"/>
      <c r="AT1039" s="227" t="s">
        <v>164</v>
      </c>
      <c r="AU1039" s="227" t="s">
        <v>89</v>
      </c>
      <c r="AV1039" s="13" t="s">
        <v>87</v>
      </c>
      <c r="AW1039" s="13" t="s">
        <v>34</v>
      </c>
      <c r="AX1039" s="13" t="s">
        <v>79</v>
      </c>
      <c r="AY1039" s="227" t="s">
        <v>154</v>
      </c>
    </row>
    <row r="1040" spans="1:65" s="14" customFormat="1" ht="11.25">
      <c r="B1040" s="228"/>
      <c r="C1040" s="229"/>
      <c r="D1040" s="219" t="s">
        <v>164</v>
      </c>
      <c r="E1040" s="230" t="s">
        <v>1</v>
      </c>
      <c r="F1040" s="231" t="s">
        <v>1312</v>
      </c>
      <c r="G1040" s="229"/>
      <c r="H1040" s="232">
        <v>61.9</v>
      </c>
      <c r="I1040" s="233"/>
      <c r="J1040" s="229"/>
      <c r="K1040" s="229"/>
      <c r="L1040" s="234"/>
      <c r="M1040" s="235"/>
      <c r="N1040" s="236"/>
      <c r="O1040" s="236"/>
      <c r="P1040" s="236"/>
      <c r="Q1040" s="236"/>
      <c r="R1040" s="236"/>
      <c r="S1040" s="236"/>
      <c r="T1040" s="237"/>
      <c r="AT1040" s="238" t="s">
        <v>164</v>
      </c>
      <c r="AU1040" s="238" t="s">
        <v>89</v>
      </c>
      <c r="AV1040" s="14" t="s">
        <v>89</v>
      </c>
      <c r="AW1040" s="14" t="s">
        <v>34</v>
      </c>
      <c r="AX1040" s="14" t="s">
        <v>79</v>
      </c>
      <c r="AY1040" s="238" t="s">
        <v>154</v>
      </c>
    </row>
    <row r="1041" spans="1:65" s="14" customFormat="1" ht="11.25">
      <c r="B1041" s="228"/>
      <c r="C1041" s="229"/>
      <c r="D1041" s="219" t="s">
        <v>164</v>
      </c>
      <c r="E1041" s="230" t="s">
        <v>1</v>
      </c>
      <c r="F1041" s="231" t="s">
        <v>1313</v>
      </c>
      <c r="G1041" s="229"/>
      <c r="H1041" s="232">
        <v>23.5</v>
      </c>
      <c r="I1041" s="233"/>
      <c r="J1041" s="229"/>
      <c r="K1041" s="229"/>
      <c r="L1041" s="234"/>
      <c r="M1041" s="235"/>
      <c r="N1041" s="236"/>
      <c r="O1041" s="236"/>
      <c r="P1041" s="236"/>
      <c r="Q1041" s="236"/>
      <c r="R1041" s="236"/>
      <c r="S1041" s="236"/>
      <c r="T1041" s="237"/>
      <c r="AT1041" s="238" t="s">
        <v>164</v>
      </c>
      <c r="AU1041" s="238" t="s">
        <v>89</v>
      </c>
      <c r="AV1041" s="14" t="s">
        <v>89</v>
      </c>
      <c r="AW1041" s="14" t="s">
        <v>34</v>
      </c>
      <c r="AX1041" s="14" t="s">
        <v>79</v>
      </c>
      <c r="AY1041" s="238" t="s">
        <v>154</v>
      </c>
    </row>
    <row r="1042" spans="1:65" s="13" customFormat="1" ht="11.25">
      <c r="B1042" s="217"/>
      <c r="C1042" s="218"/>
      <c r="D1042" s="219" t="s">
        <v>164</v>
      </c>
      <c r="E1042" s="220" t="s">
        <v>1</v>
      </c>
      <c r="F1042" s="221" t="s">
        <v>1314</v>
      </c>
      <c r="G1042" s="218"/>
      <c r="H1042" s="220" t="s">
        <v>1</v>
      </c>
      <c r="I1042" s="222"/>
      <c r="J1042" s="218"/>
      <c r="K1042" s="218"/>
      <c r="L1042" s="223"/>
      <c r="M1042" s="224"/>
      <c r="N1042" s="225"/>
      <c r="O1042" s="225"/>
      <c r="P1042" s="225"/>
      <c r="Q1042" s="225"/>
      <c r="R1042" s="225"/>
      <c r="S1042" s="225"/>
      <c r="T1042" s="226"/>
      <c r="AT1042" s="227" t="s">
        <v>164</v>
      </c>
      <c r="AU1042" s="227" t="s">
        <v>89</v>
      </c>
      <c r="AV1042" s="13" t="s">
        <v>87</v>
      </c>
      <c r="AW1042" s="13" t="s">
        <v>34</v>
      </c>
      <c r="AX1042" s="13" t="s">
        <v>79</v>
      </c>
      <c r="AY1042" s="227" t="s">
        <v>154</v>
      </c>
    </row>
    <row r="1043" spans="1:65" s="14" customFormat="1" ht="11.25">
      <c r="B1043" s="228"/>
      <c r="C1043" s="229"/>
      <c r="D1043" s="219" t="s">
        <v>164</v>
      </c>
      <c r="E1043" s="230" t="s">
        <v>1</v>
      </c>
      <c r="F1043" s="231" t="s">
        <v>250</v>
      </c>
      <c r="G1043" s="229"/>
      <c r="H1043" s="232">
        <v>20</v>
      </c>
      <c r="I1043" s="233"/>
      <c r="J1043" s="229"/>
      <c r="K1043" s="229"/>
      <c r="L1043" s="234"/>
      <c r="M1043" s="235"/>
      <c r="N1043" s="236"/>
      <c r="O1043" s="236"/>
      <c r="P1043" s="236"/>
      <c r="Q1043" s="236"/>
      <c r="R1043" s="236"/>
      <c r="S1043" s="236"/>
      <c r="T1043" s="237"/>
      <c r="AT1043" s="238" t="s">
        <v>164</v>
      </c>
      <c r="AU1043" s="238" t="s">
        <v>89</v>
      </c>
      <c r="AV1043" s="14" t="s">
        <v>89</v>
      </c>
      <c r="AW1043" s="14" t="s">
        <v>34</v>
      </c>
      <c r="AX1043" s="14" t="s">
        <v>79</v>
      </c>
      <c r="AY1043" s="238" t="s">
        <v>154</v>
      </c>
    </row>
    <row r="1044" spans="1:65" s="15" customFormat="1" ht="11.25">
      <c r="B1044" s="239"/>
      <c r="C1044" s="240"/>
      <c r="D1044" s="219" t="s">
        <v>164</v>
      </c>
      <c r="E1044" s="241" t="s">
        <v>1</v>
      </c>
      <c r="F1044" s="242" t="s">
        <v>172</v>
      </c>
      <c r="G1044" s="240"/>
      <c r="H1044" s="243">
        <v>288</v>
      </c>
      <c r="I1044" s="244"/>
      <c r="J1044" s="240"/>
      <c r="K1044" s="240"/>
      <c r="L1044" s="245"/>
      <c r="M1044" s="246"/>
      <c r="N1044" s="247"/>
      <c r="O1044" s="247"/>
      <c r="P1044" s="247"/>
      <c r="Q1044" s="247"/>
      <c r="R1044" s="247"/>
      <c r="S1044" s="247"/>
      <c r="T1044" s="248"/>
      <c r="AT1044" s="249" t="s">
        <v>164</v>
      </c>
      <c r="AU1044" s="249" t="s">
        <v>89</v>
      </c>
      <c r="AV1044" s="15" t="s">
        <v>162</v>
      </c>
      <c r="AW1044" s="15" t="s">
        <v>34</v>
      </c>
      <c r="AX1044" s="15" t="s">
        <v>87</v>
      </c>
      <c r="AY1044" s="249" t="s">
        <v>154</v>
      </c>
    </row>
    <row r="1045" spans="1:65" s="2" customFormat="1" ht="36" customHeight="1">
      <c r="A1045" s="35"/>
      <c r="B1045" s="36"/>
      <c r="C1045" s="204" t="s">
        <v>1315</v>
      </c>
      <c r="D1045" s="204" t="s">
        <v>157</v>
      </c>
      <c r="E1045" s="205" t="s">
        <v>1316</v>
      </c>
      <c r="F1045" s="206" t="s">
        <v>1317</v>
      </c>
      <c r="G1045" s="207" t="s">
        <v>186</v>
      </c>
      <c r="H1045" s="208">
        <v>6.0090000000000003</v>
      </c>
      <c r="I1045" s="209"/>
      <c r="J1045" s="210">
        <f>ROUND(I1045*H1045,2)</f>
        <v>0</v>
      </c>
      <c r="K1045" s="206" t="s">
        <v>161</v>
      </c>
      <c r="L1045" s="40"/>
      <c r="M1045" s="211" t="s">
        <v>1</v>
      </c>
      <c r="N1045" s="212" t="s">
        <v>44</v>
      </c>
      <c r="O1045" s="72"/>
      <c r="P1045" s="213">
        <f>O1045*H1045</f>
        <v>0</v>
      </c>
      <c r="Q1045" s="213">
        <v>0</v>
      </c>
      <c r="R1045" s="213">
        <f>Q1045*H1045</f>
        <v>0</v>
      </c>
      <c r="S1045" s="213">
        <v>0</v>
      </c>
      <c r="T1045" s="214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15" t="s">
        <v>299</v>
      </c>
      <c r="AT1045" s="215" t="s">
        <v>157</v>
      </c>
      <c r="AU1045" s="215" t="s">
        <v>89</v>
      </c>
      <c r="AY1045" s="18" t="s">
        <v>154</v>
      </c>
      <c r="BE1045" s="216">
        <f>IF(N1045="základní",J1045,0)</f>
        <v>0</v>
      </c>
      <c r="BF1045" s="216">
        <f>IF(N1045="snížená",J1045,0)</f>
        <v>0</v>
      </c>
      <c r="BG1045" s="216">
        <f>IF(N1045="zákl. přenesená",J1045,0)</f>
        <v>0</v>
      </c>
      <c r="BH1045" s="216">
        <f>IF(N1045="sníž. přenesená",J1045,0)</f>
        <v>0</v>
      </c>
      <c r="BI1045" s="216">
        <f>IF(N1045="nulová",J1045,0)</f>
        <v>0</v>
      </c>
      <c r="BJ1045" s="18" t="s">
        <v>87</v>
      </c>
      <c r="BK1045" s="216">
        <f>ROUND(I1045*H1045,2)</f>
        <v>0</v>
      </c>
      <c r="BL1045" s="18" t="s">
        <v>299</v>
      </c>
      <c r="BM1045" s="215" t="s">
        <v>1318</v>
      </c>
    </row>
    <row r="1046" spans="1:65" s="12" customFormat="1" ht="22.9" customHeight="1">
      <c r="B1046" s="188"/>
      <c r="C1046" s="189"/>
      <c r="D1046" s="190" t="s">
        <v>78</v>
      </c>
      <c r="E1046" s="202" t="s">
        <v>1319</v>
      </c>
      <c r="F1046" s="202" t="s">
        <v>1320</v>
      </c>
      <c r="G1046" s="189"/>
      <c r="H1046" s="189"/>
      <c r="I1046" s="192"/>
      <c r="J1046" s="203">
        <f>BK1046</f>
        <v>0</v>
      </c>
      <c r="K1046" s="189"/>
      <c r="L1046" s="194"/>
      <c r="M1046" s="195"/>
      <c r="N1046" s="196"/>
      <c r="O1046" s="196"/>
      <c r="P1046" s="197">
        <f>SUM(P1047:P1053)</f>
        <v>0</v>
      </c>
      <c r="Q1046" s="196"/>
      <c r="R1046" s="197">
        <f>SUM(R1047:R1053)</f>
        <v>7.2000000000000007E-3</v>
      </c>
      <c r="S1046" s="196"/>
      <c r="T1046" s="198">
        <f>SUM(T1047:T1053)</f>
        <v>0</v>
      </c>
      <c r="AR1046" s="199" t="s">
        <v>89</v>
      </c>
      <c r="AT1046" s="200" t="s">
        <v>78</v>
      </c>
      <c r="AU1046" s="200" t="s">
        <v>87</v>
      </c>
      <c r="AY1046" s="199" t="s">
        <v>154</v>
      </c>
      <c r="BK1046" s="201">
        <f>SUM(BK1047:BK1053)</f>
        <v>0</v>
      </c>
    </row>
    <row r="1047" spans="1:65" s="2" customFormat="1" ht="24" customHeight="1">
      <c r="A1047" s="35"/>
      <c r="B1047" s="36"/>
      <c r="C1047" s="204" t="s">
        <v>1321</v>
      </c>
      <c r="D1047" s="204" t="s">
        <v>157</v>
      </c>
      <c r="E1047" s="205" t="s">
        <v>1322</v>
      </c>
      <c r="F1047" s="206" t="s">
        <v>1323</v>
      </c>
      <c r="G1047" s="207" t="s">
        <v>179</v>
      </c>
      <c r="H1047" s="208">
        <v>90</v>
      </c>
      <c r="I1047" s="209"/>
      <c r="J1047" s="210">
        <f>ROUND(I1047*H1047,2)</f>
        <v>0</v>
      </c>
      <c r="K1047" s="206" t="s">
        <v>161</v>
      </c>
      <c r="L1047" s="40"/>
      <c r="M1047" s="211" t="s">
        <v>1</v>
      </c>
      <c r="N1047" s="212" t="s">
        <v>44</v>
      </c>
      <c r="O1047" s="72"/>
      <c r="P1047" s="213">
        <f>O1047*H1047</f>
        <v>0</v>
      </c>
      <c r="Q1047" s="213">
        <v>8.0000000000000007E-5</v>
      </c>
      <c r="R1047" s="213">
        <f>Q1047*H1047</f>
        <v>7.2000000000000007E-3</v>
      </c>
      <c r="S1047" s="213">
        <v>0</v>
      </c>
      <c r="T1047" s="214">
        <f>S1047*H1047</f>
        <v>0</v>
      </c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R1047" s="215" t="s">
        <v>299</v>
      </c>
      <c r="AT1047" s="215" t="s">
        <v>157</v>
      </c>
      <c r="AU1047" s="215" t="s">
        <v>89</v>
      </c>
      <c r="AY1047" s="18" t="s">
        <v>154</v>
      </c>
      <c r="BE1047" s="216">
        <f>IF(N1047="základní",J1047,0)</f>
        <v>0</v>
      </c>
      <c r="BF1047" s="216">
        <f>IF(N1047="snížená",J1047,0)</f>
        <v>0</v>
      </c>
      <c r="BG1047" s="216">
        <f>IF(N1047="zákl. přenesená",J1047,0)</f>
        <v>0</v>
      </c>
      <c r="BH1047" s="216">
        <f>IF(N1047="sníž. přenesená",J1047,0)</f>
        <v>0</v>
      </c>
      <c r="BI1047" s="216">
        <f>IF(N1047="nulová",J1047,0)</f>
        <v>0</v>
      </c>
      <c r="BJ1047" s="18" t="s">
        <v>87</v>
      </c>
      <c r="BK1047" s="216">
        <f>ROUND(I1047*H1047,2)</f>
        <v>0</v>
      </c>
      <c r="BL1047" s="18" t="s">
        <v>299</v>
      </c>
      <c r="BM1047" s="215" t="s">
        <v>1324</v>
      </c>
    </row>
    <row r="1048" spans="1:65" s="13" customFormat="1" ht="11.25">
      <c r="B1048" s="217"/>
      <c r="C1048" s="218"/>
      <c r="D1048" s="219" t="s">
        <v>164</v>
      </c>
      <c r="E1048" s="220" t="s">
        <v>1</v>
      </c>
      <c r="F1048" s="221" t="s">
        <v>1325</v>
      </c>
      <c r="G1048" s="218"/>
      <c r="H1048" s="220" t="s">
        <v>1</v>
      </c>
      <c r="I1048" s="222"/>
      <c r="J1048" s="218"/>
      <c r="K1048" s="218"/>
      <c r="L1048" s="223"/>
      <c r="M1048" s="224"/>
      <c r="N1048" s="225"/>
      <c r="O1048" s="225"/>
      <c r="P1048" s="225"/>
      <c r="Q1048" s="225"/>
      <c r="R1048" s="225"/>
      <c r="S1048" s="225"/>
      <c r="T1048" s="226"/>
      <c r="AT1048" s="227" t="s">
        <v>164</v>
      </c>
      <c r="AU1048" s="227" t="s">
        <v>89</v>
      </c>
      <c r="AV1048" s="13" t="s">
        <v>87</v>
      </c>
      <c r="AW1048" s="13" t="s">
        <v>34</v>
      </c>
      <c r="AX1048" s="13" t="s">
        <v>79</v>
      </c>
      <c r="AY1048" s="227" t="s">
        <v>154</v>
      </c>
    </row>
    <row r="1049" spans="1:65" s="14" customFormat="1" ht="11.25">
      <c r="B1049" s="228"/>
      <c r="C1049" s="229"/>
      <c r="D1049" s="219" t="s">
        <v>164</v>
      </c>
      <c r="E1049" s="230" t="s">
        <v>1</v>
      </c>
      <c r="F1049" s="231" t="s">
        <v>1326</v>
      </c>
      <c r="G1049" s="229"/>
      <c r="H1049" s="232">
        <v>89.38</v>
      </c>
      <c r="I1049" s="233"/>
      <c r="J1049" s="229"/>
      <c r="K1049" s="229"/>
      <c r="L1049" s="234"/>
      <c r="M1049" s="235"/>
      <c r="N1049" s="236"/>
      <c r="O1049" s="236"/>
      <c r="P1049" s="236"/>
      <c r="Q1049" s="236"/>
      <c r="R1049" s="236"/>
      <c r="S1049" s="236"/>
      <c r="T1049" s="237"/>
      <c r="AT1049" s="238" t="s">
        <v>164</v>
      </c>
      <c r="AU1049" s="238" t="s">
        <v>89</v>
      </c>
      <c r="AV1049" s="14" t="s">
        <v>89</v>
      </c>
      <c r="AW1049" s="14" t="s">
        <v>34</v>
      </c>
      <c r="AX1049" s="14" t="s">
        <v>79</v>
      </c>
      <c r="AY1049" s="238" t="s">
        <v>154</v>
      </c>
    </row>
    <row r="1050" spans="1:65" s="14" customFormat="1" ht="11.25">
      <c r="B1050" s="228"/>
      <c r="C1050" s="229"/>
      <c r="D1050" s="219" t="s">
        <v>164</v>
      </c>
      <c r="E1050" s="230" t="s">
        <v>1</v>
      </c>
      <c r="F1050" s="231" t="s">
        <v>1327</v>
      </c>
      <c r="G1050" s="229"/>
      <c r="H1050" s="232">
        <v>0.62</v>
      </c>
      <c r="I1050" s="233"/>
      <c r="J1050" s="229"/>
      <c r="K1050" s="229"/>
      <c r="L1050" s="234"/>
      <c r="M1050" s="235"/>
      <c r="N1050" s="236"/>
      <c r="O1050" s="236"/>
      <c r="P1050" s="236"/>
      <c r="Q1050" s="236"/>
      <c r="R1050" s="236"/>
      <c r="S1050" s="236"/>
      <c r="T1050" s="237"/>
      <c r="AT1050" s="238" t="s">
        <v>164</v>
      </c>
      <c r="AU1050" s="238" t="s">
        <v>89</v>
      </c>
      <c r="AV1050" s="14" t="s">
        <v>89</v>
      </c>
      <c r="AW1050" s="14" t="s">
        <v>34</v>
      </c>
      <c r="AX1050" s="14" t="s">
        <v>79</v>
      </c>
      <c r="AY1050" s="238" t="s">
        <v>154</v>
      </c>
    </row>
    <row r="1051" spans="1:65" s="15" customFormat="1" ht="11.25">
      <c r="B1051" s="239"/>
      <c r="C1051" s="240"/>
      <c r="D1051" s="219" t="s">
        <v>164</v>
      </c>
      <c r="E1051" s="241" t="s">
        <v>1</v>
      </c>
      <c r="F1051" s="242" t="s">
        <v>172</v>
      </c>
      <c r="G1051" s="240"/>
      <c r="H1051" s="243">
        <v>90</v>
      </c>
      <c r="I1051" s="244"/>
      <c r="J1051" s="240"/>
      <c r="K1051" s="240"/>
      <c r="L1051" s="245"/>
      <c r="M1051" s="246"/>
      <c r="N1051" s="247"/>
      <c r="O1051" s="247"/>
      <c r="P1051" s="247"/>
      <c r="Q1051" s="247"/>
      <c r="R1051" s="247"/>
      <c r="S1051" s="247"/>
      <c r="T1051" s="248"/>
      <c r="AT1051" s="249" t="s">
        <v>164</v>
      </c>
      <c r="AU1051" s="249" t="s">
        <v>89</v>
      </c>
      <c r="AV1051" s="15" t="s">
        <v>162</v>
      </c>
      <c r="AW1051" s="15" t="s">
        <v>34</v>
      </c>
      <c r="AX1051" s="15" t="s">
        <v>87</v>
      </c>
      <c r="AY1051" s="249" t="s">
        <v>154</v>
      </c>
    </row>
    <row r="1052" spans="1:65" s="2" customFormat="1" ht="24" customHeight="1">
      <c r="A1052" s="35"/>
      <c r="B1052" s="36"/>
      <c r="C1052" s="204" t="s">
        <v>1328</v>
      </c>
      <c r="D1052" s="204" t="s">
        <v>157</v>
      </c>
      <c r="E1052" s="205" t="s">
        <v>1329</v>
      </c>
      <c r="F1052" s="206" t="s">
        <v>1330</v>
      </c>
      <c r="G1052" s="207" t="s">
        <v>179</v>
      </c>
      <c r="H1052" s="208">
        <v>90</v>
      </c>
      <c r="I1052" s="209"/>
      <c r="J1052" s="210">
        <f>ROUND(I1052*H1052,2)</f>
        <v>0</v>
      </c>
      <c r="K1052" s="206" t="s">
        <v>161</v>
      </c>
      <c r="L1052" s="40"/>
      <c r="M1052" s="211" t="s">
        <v>1</v>
      </c>
      <c r="N1052" s="212" t="s">
        <v>44</v>
      </c>
      <c r="O1052" s="72"/>
      <c r="P1052" s="213">
        <f>O1052*H1052</f>
        <v>0</v>
      </c>
      <c r="Q1052" s="213">
        <v>0</v>
      </c>
      <c r="R1052" s="213">
        <f>Q1052*H1052</f>
        <v>0</v>
      </c>
      <c r="S1052" s="213">
        <v>0</v>
      </c>
      <c r="T1052" s="214">
        <f>S1052*H1052</f>
        <v>0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215" t="s">
        <v>299</v>
      </c>
      <c r="AT1052" s="215" t="s">
        <v>157</v>
      </c>
      <c r="AU1052" s="215" t="s">
        <v>89</v>
      </c>
      <c r="AY1052" s="18" t="s">
        <v>154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8" t="s">
        <v>87</v>
      </c>
      <c r="BK1052" s="216">
        <f>ROUND(I1052*H1052,2)</f>
        <v>0</v>
      </c>
      <c r="BL1052" s="18" t="s">
        <v>299</v>
      </c>
      <c r="BM1052" s="215" t="s">
        <v>1331</v>
      </c>
    </row>
    <row r="1053" spans="1:65" s="2" customFormat="1" ht="36" customHeight="1">
      <c r="A1053" s="35"/>
      <c r="B1053" s="36"/>
      <c r="C1053" s="204" t="s">
        <v>1332</v>
      </c>
      <c r="D1053" s="204" t="s">
        <v>157</v>
      </c>
      <c r="E1053" s="205" t="s">
        <v>1333</v>
      </c>
      <c r="F1053" s="206" t="s">
        <v>1334</v>
      </c>
      <c r="G1053" s="207" t="s">
        <v>186</v>
      </c>
      <c r="H1053" s="208">
        <v>7.0000000000000001E-3</v>
      </c>
      <c r="I1053" s="209"/>
      <c r="J1053" s="210">
        <f>ROUND(I1053*H1053,2)</f>
        <v>0</v>
      </c>
      <c r="K1053" s="206" t="s">
        <v>161</v>
      </c>
      <c r="L1053" s="40"/>
      <c r="M1053" s="211" t="s">
        <v>1</v>
      </c>
      <c r="N1053" s="212" t="s">
        <v>44</v>
      </c>
      <c r="O1053" s="72"/>
      <c r="P1053" s="213">
        <f>O1053*H1053</f>
        <v>0</v>
      </c>
      <c r="Q1053" s="213">
        <v>0</v>
      </c>
      <c r="R1053" s="213">
        <f>Q1053*H1053</f>
        <v>0</v>
      </c>
      <c r="S1053" s="213">
        <v>0</v>
      </c>
      <c r="T1053" s="214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215" t="s">
        <v>299</v>
      </c>
      <c r="AT1053" s="215" t="s">
        <v>157</v>
      </c>
      <c r="AU1053" s="215" t="s">
        <v>89</v>
      </c>
      <c r="AY1053" s="18" t="s">
        <v>154</v>
      </c>
      <c r="BE1053" s="216">
        <f>IF(N1053="základní",J1053,0)</f>
        <v>0</v>
      </c>
      <c r="BF1053" s="216">
        <f>IF(N1053="snížená",J1053,0)</f>
        <v>0</v>
      </c>
      <c r="BG1053" s="216">
        <f>IF(N1053="zákl. přenesená",J1053,0)</f>
        <v>0</v>
      </c>
      <c r="BH1053" s="216">
        <f>IF(N1053="sníž. přenesená",J1053,0)</f>
        <v>0</v>
      </c>
      <c r="BI1053" s="216">
        <f>IF(N1053="nulová",J1053,0)</f>
        <v>0</v>
      </c>
      <c r="BJ1053" s="18" t="s">
        <v>87</v>
      </c>
      <c r="BK1053" s="216">
        <f>ROUND(I1053*H1053,2)</f>
        <v>0</v>
      </c>
      <c r="BL1053" s="18" t="s">
        <v>299</v>
      </c>
      <c r="BM1053" s="215" t="s">
        <v>1335</v>
      </c>
    </row>
    <row r="1054" spans="1:65" s="12" customFormat="1" ht="22.9" customHeight="1">
      <c r="B1054" s="188"/>
      <c r="C1054" s="189"/>
      <c r="D1054" s="190" t="s">
        <v>78</v>
      </c>
      <c r="E1054" s="202" t="s">
        <v>1336</v>
      </c>
      <c r="F1054" s="202" t="s">
        <v>1337</v>
      </c>
      <c r="G1054" s="189"/>
      <c r="H1054" s="189"/>
      <c r="I1054" s="192"/>
      <c r="J1054" s="203">
        <f>BK1054</f>
        <v>0</v>
      </c>
      <c r="K1054" s="189"/>
      <c r="L1054" s="194"/>
      <c r="M1054" s="195"/>
      <c r="N1054" s="196"/>
      <c r="O1054" s="196"/>
      <c r="P1054" s="197">
        <f>SUM(P1055:P1129)</f>
        <v>0</v>
      </c>
      <c r="Q1054" s="196"/>
      <c r="R1054" s="197">
        <f>SUM(R1055:R1129)</f>
        <v>1.5235480000000001</v>
      </c>
      <c r="S1054" s="196"/>
      <c r="T1054" s="198">
        <f>SUM(T1055:T1129)</f>
        <v>0</v>
      </c>
      <c r="AR1054" s="199" t="s">
        <v>89</v>
      </c>
      <c r="AT1054" s="200" t="s">
        <v>78</v>
      </c>
      <c r="AU1054" s="200" t="s">
        <v>87</v>
      </c>
      <c r="AY1054" s="199" t="s">
        <v>154</v>
      </c>
      <c r="BK1054" s="201">
        <f>SUM(BK1055:BK1129)</f>
        <v>0</v>
      </c>
    </row>
    <row r="1055" spans="1:65" s="2" customFormat="1" ht="24" customHeight="1">
      <c r="A1055" s="35"/>
      <c r="B1055" s="36"/>
      <c r="C1055" s="204" t="s">
        <v>1338</v>
      </c>
      <c r="D1055" s="204" t="s">
        <v>157</v>
      </c>
      <c r="E1055" s="205" t="s">
        <v>1339</v>
      </c>
      <c r="F1055" s="206" t="s">
        <v>1340</v>
      </c>
      <c r="G1055" s="207" t="s">
        <v>179</v>
      </c>
      <c r="H1055" s="208">
        <v>166.4</v>
      </c>
      <c r="I1055" s="209"/>
      <c r="J1055" s="210">
        <f>ROUND(I1055*H1055,2)</f>
        <v>0</v>
      </c>
      <c r="K1055" s="206" t="s">
        <v>161</v>
      </c>
      <c r="L1055" s="40"/>
      <c r="M1055" s="211" t="s">
        <v>1</v>
      </c>
      <c r="N1055" s="212" t="s">
        <v>44</v>
      </c>
      <c r="O1055" s="72"/>
      <c r="P1055" s="213">
        <f>O1055*H1055</f>
        <v>0</v>
      </c>
      <c r="Q1055" s="213">
        <v>4.5500000000000002E-3</v>
      </c>
      <c r="R1055" s="213">
        <f>Q1055*H1055</f>
        <v>0.75712000000000002</v>
      </c>
      <c r="S1055" s="213">
        <v>0</v>
      </c>
      <c r="T1055" s="214">
        <f>S1055*H1055</f>
        <v>0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215" t="s">
        <v>162</v>
      </c>
      <c r="AT1055" s="215" t="s">
        <v>157</v>
      </c>
      <c r="AU1055" s="215" t="s">
        <v>89</v>
      </c>
      <c r="AY1055" s="18" t="s">
        <v>154</v>
      </c>
      <c r="BE1055" s="216">
        <f>IF(N1055="základní",J1055,0)</f>
        <v>0</v>
      </c>
      <c r="BF1055" s="216">
        <f>IF(N1055="snížená",J1055,0)</f>
        <v>0</v>
      </c>
      <c r="BG1055" s="216">
        <f>IF(N1055="zákl. přenesená",J1055,0)</f>
        <v>0</v>
      </c>
      <c r="BH1055" s="216">
        <f>IF(N1055="sníž. přenesená",J1055,0)</f>
        <v>0</v>
      </c>
      <c r="BI1055" s="216">
        <f>IF(N1055="nulová",J1055,0)</f>
        <v>0</v>
      </c>
      <c r="BJ1055" s="18" t="s">
        <v>87</v>
      </c>
      <c r="BK1055" s="216">
        <f>ROUND(I1055*H1055,2)</f>
        <v>0</v>
      </c>
      <c r="BL1055" s="18" t="s">
        <v>162</v>
      </c>
      <c r="BM1055" s="215" t="s">
        <v>1341</v>
      </c>
    </row>
    <row r="1056" spans="1:65" s="13" customFormat="1" ht="11.25">
      <c r="B1056" s="217"/>
      <c r="C1056" s="218"/>
      <c r="D1056" s="219" t="s">
        <v>164</v>
      </c>
      <c r="E1056" s="220" t="s">
        <v>1</v>
      </c>
      <c r="F1056" s="221" t="s">
        <v>1342</v>
      </c>
      <c r="G1056" s="218"/>
      <c r="H1056" s="220" t="s">
        <v>1</v>
      </c>
      <c r="I1056" s="222"/>
      <c r="J1056" s="218"/>
      <c r="K1056" s="218"/>
      <c r="L1056" s="223"/>
      <c r="M1056" s="224"/>
      <c r="N1056" s="225"/>
      <c r="O1056" s="225"/>
      <c r="P1056" s="225"/>
      <c r="Q1056" s="225"/>
      <c r="R1056" s="225"/>
      <c r="S1056" s="225"/>
      <c r="T1056" s="226"/>
      <c r="AT1056" s="227" t="s">
        <v>164</v>
      </c>
      <c r="AU1056" s="227" t="s">
        <v>89</v>
      </c>
      <c r="AV1056" s="13" t="s">
        <v>87</v>
      </c>
      <c r="AW1056" s="13" t="s">
        <v>34</v>
      </c>
      <c r="AX1056" s="13" t="s">
        <v>79</v>
      </c>
      <c r="AY1056" s="227" t="s">
        <v>154</v>
      </c>
    </row>
    <row r="1057" spans="1:65" s="14" customFormat="1" ht="11.25">
      <c r="B1057" s="228"/>
      <c r="C1057" s="229"/>
      <c r="D1057" s="219" t="s">
        <v>164</v>
      </c>
      <c r="E1057" s="230" t="s">
        <v>1</v>
      </c>
      <c r="F1057" s="231" t="s">
        <v>1343</v>
      </c>
      <c r="G1057" s="229"/>
      <c r="H1057" s="232">
        <v>120</v>
      </c>
      <c r="I1057" s="233"/>
      <c r="J1057" s="229"/>
      <c r="K1057" s="229"/>
      <c r="L1057" s="234"/>
      <c r="M1057" s="235"/>
      <c r="N1057" s="236"/>
      <c r="O1057" s="236"/>
      <c r="P1057" s="236"/>
      <c r="Q1057" s="236"/>
      <c r="R1057" s="236"/>
      <c r="S1057" s="236"/>
      <c r="T1057" s="237"/>
      <c r="AT1057" s="238" t="s">
        <v>164</v>
      </c>
      <c r="AU1057" s="238" t="s">
        <v>89</v>
      </c>
      <c r="AV1057" s="14" t="s">
        <v>89</v>
      </c>
      <c r="AW1057" s="14" t="s">
        <v>34</v>
      </c>
      <c r="AX1057" s="14" t="s">
        <v>79</v>
      </c>
      <c r="AY1057" s="238" t="s">
        <v>154</v>
      </c>
    </row>
    <row r="1058" spans="1:65" s="13" customFormat="1" ht="11.25">
      <c r="B1058" s="217"/>
      <c r="C1058" s="218"/>
      <c r="D1058" s="219" t="s">
        <v>164</v>
      </c>
      <c r="E1058" s="220" t="s">
        <v>1</v>
      </c>
      <c r="F1058" s="221" t="s">
        <v>1344</v>
      </c>
      <c r="G1058" s="218"/>
      <c r="H1058" s="220" t="s">
        <v>1</v>
      </c>
      <c r="I1058" s="222"/>
      <c r="J1058" s="218"/>
      <c r="K1058" s="218"/>
      <c r="L1058" s="223"/>
      <c r="M1058" s="224"/>
      <c r="N1058" s="225"/>
      <c r="O1058" s="225"/>
      <c r="P1058" s="225"/>
      <c r="Q1058" s="225"/>
      <c r="R1058" s="225"/>
      <c r="S1058" s="225"/>
      <c r="T1058" s="226"/>
      <c r="AT1058" s="227" t="s">
        <v>164</v>
      </c>
      <c r="AU1058" s="227" t="s">
        <v>89</v>
      </c>
      <c r="AV1058" s="13" t="s">
        <v>87</v>
      </c>
      <c r="AW1058" s="13" t="s">
        <v>34</v>
      </c>
      <c r="AX1058" s="13" t="s">
        <v>79</v>
      </c>
      <c r="AY1058" s="227" t="s">
        <v>154</v>
      </c>
    </row>
    <row r="1059" spans="1:65" s="14" customFormat="1" ht="11.25">
      <c r="B1059" s="228"/>
      <c r="C1059" s="229"/>
      <c r="D1059" s="219" t="s">
        <v>164</v>
      </c>
      <c r="E1059" s="230" t="s">
        <v>1</v>
      </c>
      <c r="F1059" s="231" t="s">
        <v>1345</v>
      </c>
      <c r="G1059" s="229"/>
      <c r="H1059" s="232">
        <v>7.4</v>
      </c>
      <c r="I1059" s="233"/>
      <c r="J1059" s="229"/>
      <c r="K1059" s="229"/>
      <c r="L1059" s="234"/>
      <c r="M1059" s="235"/>
      <c r="N1059" s="236"/>
      <c r="O1059" s="236"/>
      <c r="P1059" s="236"/>
      <c r="Q1059" s="236"/>
      <c r="R1059" s="236"/>
      <c r="S1059" s="236"/>
      <c r="T1059" s="237"/>
      <c r="AT1059" s="238" t="s">
        <v>164</v>
      </c>
      <c r="AU1059" s="238" t="s">
        <v>89</v>
      </c>
      <c r="AV1059" s="14" t="s">
        <v>89</v>
      </c>
      <c r="AW1059" s="14" t="s">
        <v>34</v>
      </c>
      <c r="AX1059" s="14" t="s">
        <v>79</v>
      </c>
      <c r="AY1059" s="238" t="s">
        <v>154</v>
      </c>
    </row>
    <row r="1060" spans="1:65" s="13" customFormat="1" ht="11.25">
      <c r="B1060" s="217"/>
      <c r="C1060" s="218"/>
      <c r="D1060" s="219" t="s">
        <v>164</v>
      </c>
      <c r="E1060" s="220" t="s">
        <v>1</v>
      </c>
      <c r="F1060" s="221" t="s">
        <v>1346</v>
      </c>
      <c r="G1060" s="218"/>
      <c r="H1060" s="220" t="s">
        <v>1</v>
      </c>
      <c r="I1060" s="222"/>
      <c r="J1060" s="218"/>
      <c r="K1060" s="218"/>
      <c r="L1060" s="223"/>
      <c r="M1060" s="224"/>
      <c r="N1060" s="225"/>
      <c r="O1060" s="225"/>
      <c r="P1060" s="225"/>
      <c r="Q1060" s="225"/>
      <c r="R1060" s="225"/>
      <c r="S1060" s="225"/>
      <c r="T1060" s="226"/>
      <c r="AT1060" s="227" t="s">
        <v>164</v>
      </c>
      <c r="AU1060" s="227" t="s">
        <v>89</v>
      </c>
      <c r="AV1060" s="13" t="s">
        <v>87</v>
      </c>
      <c r="AW1060" s="13" t="s">
        <v>34</v>
      </c>
      <c r="AX1060" s="13" t="s">
        <v>79</v>
      </c>
      <c r="AY1060" s="227" t="s">
        <v>154</v>
      </c>
    </row>
    <row r="1061" spans="1:65" s="14" customFormat="1" ht="11.25">
      <c r="B1061" s="228"/>
      <c r="C1061" s="229"/>
      <c r="D1061" s="219" t="s">
        <v>164</v>
      </c>
      <c r="E1061" s="230" t="s">
        <v>1</v>
      </c>
      <c r="F1061" s="231" t="s">
        <v>1347</v>
      </c>
      <c r="G1061" s="229"/>
      <c r="H1061" s="232">
        <v>39</v>
      </c>
      <c r="I1061" s="233"/>
      <c r="J1061" s="229"/>
      <c r="K1061" s="229"/>
      <c r="L1061" s="234"/>
      <c r="M1061" s="235"/>
      <c r="N1061" s="236"/>
      <c r="O1061" s="236"/>
      <c r="P1061" s="236"/>
      <c r="Q1061" s="236"/>
      <c r="R1061" s="236"/>
      <c r="S1061" s="236"/>
      <c r="T1061" s="237"/>
      <c r="AT1061" s="238" t="s">
        <v>164</v>
      </c>
      <c r="AU1061" s="238" t="s">
        <v>89</v>
      </c>
      <c r="AV1061" s="14" t="s">
        <v>89</v>
      </c>
      <c r="AW1061" s="14" t="s">
        <v>34</v>
      </c>
      <c r="AX1061" s="14" t="s">
        <v>79</v>
      </c>
      <c r="AY1061" s="238" t="s">
        <v>154</v>
      </c>
    </row>
    <row r="1062" spans="1:65" s="15" customFormat="1" ht="11.25">
      <c r="B1062" s="239"/>
      <c r="C1062" s="240"/>
      <c r="D1062" s="219" t="s">
        <v>164</v>
      </c>
      <c r="E1062" s="241" t="s">
        <v>1</v>
      </c>
      <c r="F1062" s="242" t="s">
        <v>172</v>
      </c>
      <c r="G1062" s="240"/>
      <c r="H1062" s="243">
        <v>166.4</v>
      </c>
      <c r="I1062" s="244"/>
      <c r="J1062" s="240"/>
      <c r="K1062" s="240"/>
      <c r="L1062" s="245"/>
      <c r="M1062" s="246"/>
      <c r="N1062" s="247"/>
      <c r="O1062" s="247"/>
      <c r="P1062" s="247"/>
      <c r="Q1062" s="247"/>
      <c r="R1062" s="247"/>
      <c r="S1062" s="247"/>
      <c r="T1062" s="248"/>
      <c r="AT1062" s="249" t="s">
        <v>164</v>
      </c>
      <c r="AU1062" s="249" t="s">
        <v>89</v>
      </c>
      <c r="AV1062" s="15" t="s">
        <v>162</v>
      </c>
      <c r="AW1062" s="15" t="s">
        <v>34</v>
      </c>
      <c r="AX1062" s="15" t="s">
        <v>87</v>
      </c>
      <c r="AY1062" s="249" t="s">
        <v>154</v>
      </c>
    </row>
    <row r="1063" spans="1:65" s="2" customFormat="1" ht="16.5" customHeight="1">
      <c r="A1063" s="35"/>
      <c r="B1063" s="36"/>
      <c r="C1063" s="204" t="s">
        <v>1348</v>
      </c>
      <c r="D1063" s="204" t="s">
        <v>157</v>
      </c>
      <c r="E1063" s="205" t="s">
        <v>1349</v>
      </c>
      <c r="F1063" s="206" t="s">
        <v>1350</v>
      </c>
      <c r="G1063" s="207" t="s">
        <v>179</v>
      </c>
      <c r="H1063" s="208">
        <v>166.4</v>
      </c>
      <c r="I1063" s="209"/>
      <c r="J1063" s="210">
        <f>ROUND(I1063*H1063,2)</f>
        <v>0</v>
      </c>
      <c r="K1063" s="206" t="s">
        <v>161</v>
      </c>
      <c r="L1063" s="40"/>
      <c r="M1063" s="211" t="s">
        <v>1</v>
      </c>
      <c r="N1063" s="212" t="s">
        <v>44</v>
      </c>
      <c r="O1063" s="72"/>
      <c r="P1063" s="213">
        <f>O1063*H1063</f>
        <v>0</v>
      </c>
      <c r="Q1063" s="213">
        <v>0</v>
      </c>
      <c r="R1063" s="213">
        <f>Q1063*H1063</f>
        <v>0</v>
      </c>
      <c r="S1063" s="213">
        <v>0</v>
      </c>
      <c r="T1063" s="214">
        <f>S1063*H1063</f>
        <v>0</v>
      </c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R1063" s="215" t="s">
        <v>162</v>
      </c>
      <c r="AT1063" s="215" t="s">
        <v>157</v>
      </c>
      <c r="AU1063" s="215" t="s">
        <v>89</v>
      </c>
      <c r="AY1063" s="18" t="s">
        <v>154</v>
      </c>
      <c r="BE1063" s="216">
        <f>IF(N1063="základní",J1063,0)</f>
        <v>0</v>
      </c>
      <c r="BF1063" s="216">
        <f>IF(N1063="snížená",J1063,0)</f>
        <v>0</v>
      </c>
      <c r="BG1063" s="216">
        <f>IF(N1063="zákl. přenesená",J1063,0)</f>
        <v>0</v>
      </c>
      <c r="BH1063" s="216">
        <f>IF(N1063="sníž. přenesená",J1063,0)</f>
        <v>0</v>
      </c>
      <c r="BI1063" s="216">
        <f>IF(N1063="nulová",J1063,0)</f>
        <v>0</v>
      </c>
      <c r="BJ1063" s="18" t="s">
        <v>87</v>
      </c>
      <c r="BK1063" s="216">
        <f>ROUND(I1063*H1063,2)</f>
        <v>0</v>
      </c>
      <c r="BL1063" s="18" t="s">
        <v>162</v>
      </c>
      <c r="BM1063" s="215" t="s">
        <v>1351</v>
      </c>
    </row>
    <row r="1064" spans="1:65" s="2" customFormat="1" ht="24" customHeight="1">
      <c r="A1064" s="35"/>
      <c r="B1064" s="36"/>
      <c r="C1064" s="204" t="s">
        <v>1352</v>
      </c>
      <c r="D1064" s="204" t="s">
        <v>157</v>
      </c>
      <c r="E1064" s="205" t="s">
        <v>1353</v>
      </c>
      <c r="F1064" s="206" t="s">
        <v>1354</v>
      </c>
      <c r="G1064" s="207" t="s">
        <v>179</v>
      </c>
      <c r="H1064" s="208">
        <v>120</v>
      </c>
      <c r="I1064" s="209"/>
      <c r="J1064" s="210">
        <f>ROUND(I1064*H1064,2)</f>
        <v>0</v>
      </c>
      <c r="K1064" s="206" t="s">
        <v>161</v>
      </c>
      <c r="L1064" s="40"/>
      <c r="M1064" s="211" t="s">
        <v>1</v>
      </c>
      <c r="N1064" s="212" t="s">
        <v>44</v>
      </c>
      <c r="O1064" s="72"/>
      <c r="P1064" s="213">
        <f>O1064*H1064</f>
        <v>0</v>
      </c>
      <c r="Q1064" s="213">
        <v>4.0000000000000002E-4</v>
      </c>
      <c r="R1064" s="213">
        <f>Q1064*H1064</f>
        <v>4.8000000000000001E-2</v>
      </c>
      <c r="S1064" s="213">
        <v>0</v>
      </c>
      <c r="T1064" s="214">
        <f>S1064*H1064</f>
        <v>0</v>
      </c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R1064" s="215" t="s">
        <v>162</v>
      </c>
      <c r="AT1064" s="215" t="s">
        <v>157</v>
      </c>
      <c r="AU1064" s="215" t="s">
        <v>89</v>
      </c>
      <c r="AY1064" s="18" t="s">
        <v>154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18" t="s">
        <v>87</v>
      </c>
      <c r="BK1064" s="216">
        <f>ROUND(I1064*H1064,2)</f>
        <v>0</v>
      </c>
      <c r="BL1064" s="18" t="s">
        <v>162</v>
      </c>
      <c r="BM1064" s="215" t="s">
        <v>1355</v>
      </c>
    </row>
    <row r="1065" spans="1:65" s="13" customFormat="1" ht="11.25">
      <c r="B1065" s="217"/>
      <c r="C1065" s="218"/>
      <c r="D1065" s="219" t="s">
        <v>164</v>
      </c>
      <c r="E1065" s="220" t="s">
        <v>1</v>
      </c>
      <c r="F1065" s="221" t="s">
        <v>1248</v>
      </c>
      <c r="G1065" s="218"/>
      <c r="H1065" s="220" t="s">
        <v>1</v>
      </c>
      <c r="I1065" s="222"/>
      <c r="J1065" s="218"/>
      <c r="K1065" s="218"/>
      <c r="L1065" s="223"/>
      <c r="M1065" s="224"/>
      <c r="N1065" s="225"/>
      <c r="O1065" s="225"/>
      <c r="P1065" s="225"/>
      <c r="Q1065" s="225"/>
      <c r="R1065" s="225"/>
      <c r="S1065" s="225"/>
      <c r="T1065" s="226"/>
      <c r="AT1065" s="227" t="s">
        <v>164</v>
      </c>
      <c r="AU1065" s="227" t="s">
        <v>89</v>
      </c>
      <c r="AV1065" s="13" t="s">
        <v>87</v>
      </c>
      <c r="AW1065" s="13" t="s">
        <v>34</v>
      </c>
      <c r="AX1065" s="13" t="s">
        <v>79</v>
      </c>
      <c r="AY1065" s="227" t="s">
        <v>154</v>
      </c>
    </row>
    <row r="1066" spans="1:65" s="13" customFormat="1" ht="11.25">
      <c r="B1066" s="217"/>
      <c r="C1066" s="218"/>
      <c r="D1066" s="219" t="s">
        <v>164</v>
      </c>
      <c r="E1066" s="220" t="s">
        <v>1</v>
      </c>
      <c r="F1066" s="221" t="s">
        <v>1356</v>
      </c>
      <c r="G1066" s="218"/>
      <c r="H1066" s="220" t="s">
        <v>1</v>
      </c>
      <c r="I1066" s="222"/>
      <c r="J1066" s="218"/>
      <c r="K1066" s="218"/>
      <c r="L1066" s="223"/>
      <c r="M1066" s="224"/>
      <c r="N1066" s="225"/>
      <c r="O1066" s="225"/>
      <c r="P1066" s="225"/>
      <c r="Q1066" s="225"/>
      <c r="R1066" s="225"/>
      <c r="S1066" s="225"/>
      <c r="T1066" s="226"/>
      <c r="AT1066" s="227" t="s">
        <v>164</v>
      </c>
      <c r="AU1066" s="227" t="s">
        <v>89</v>
      </c>
      <c r="AV1066" s="13" t="s">
        <v>87</v>
      </c>
      <c r="AW1066" s="13" t="s">
        <v>34</v>
      </c>
      <c r="AX1066" s="13" t="s">
        <v>79</v>
      </c>
      <c r="AY1066" s="227" t="s">
        <v>154</v>
      </c>
    </row>
    <row r="1067" spans="1:65" s="14" customFormat="1" ht="11.25">
      <c r="B1067" s="228"/>
      <c r="C1067" s="229"/>
      <c r="D1067" s="219" t="s">
        <v>164</v>
      </c>
      <c r="E1067" s="230" t="s">
        <v>1</v>
      </c>
      <c r="F1067" s="231" t="s">
        <v>1357</v>
      </c>
      <c r="G1067" s="229"/>
      <c r="H1067" s="232">
        <v>115.8</v>
      </c>
      <c r="I1067" s="233"/>
      <c r="J1067" s="229"/>
      <c r="K1067" s="229"/>
      <c r="L1067" s="234"/>
      <c r="M1067" s="235"/>
      <c r="N1067" s="236"/>
      <c r="O1067" s="236"/>
      <c r="P1067" s="236"/>
      <c r="Q1067" s="236"/>
      <c r="R1067" s="236"/>
      <c r="S1067" s="236"/>
      <c r="T1067" s="237"/>
      <c r="AT1067" s="238" t="s">
        <v>164</v>
      </c>
      <c r="AU1067" s="238" t="s">
        <v>89</v>
      </c>
      <c r="AV1067" s="14" t="s">
        <v>89</v>
      </c>
      <c r="AW1067" s="14" t="s">
        <v>34</v>
      </c>
      <c r="AX1067" s="14" t="s">
        <v>79</v>
      </c>
      <c r="AY1067" s="238" t="s">
        <v>154</v>
      </c>
    </row>
    <row r="1068" spans="1:65" s="14" customFormat="1" ht="11.25">
      <c r="B1068" s="228"/>
      <c r="C1068" s="229"/>
      <c r="D1068" s="219" t="s">
        <v>164</v>
      </c>
      <c r="E1068" s="230" t="s">
        <v>1</v>
      </c>
      <c r="F1068" s="231" t="s">
        <v>1358</v>
      </c>
      <c r="G1068" s="229"/>
      <c r="H1068" s="232">
        <v>4.2</v>
      </c>
      <c r="I1068" s="233"/>
      <c r="J1068" s="229"/>
      <c r="K1068" s="229"/>
      <c r="L1068" s="234"/>
      <c r="M1068" s="235"/>
      <c r="N1068" s="236"/>
      <c r="O1068" s="236"/>
      <c r="P1068" s="236"/>
      <c r="Q1068" s="236"/>
      <c r="R1068" s="236"/>
      <c r="S1068" s="236"/>
      <c r="T1068" s="237"/>
      <c r="AT1068" s="238" t="s">
        <v>164</v>
      </c>
      <c r="AU1068" s="238" t="s">
        <v>89</v>
      </c>
      <c r="AV1068" s="14" t="s">
        <v>89</v>
      </c>
      <c r="AW1068" s="14" t="s">
        <v>34</v>
      </c>
      <c r="AX1068" s="14" t="s">
        <v>79</v>
      </c>
      <c r="AY1068" s="238" t="s">
        <v>154</v>
      </c>
    </row>
    <row r="1069" spans="1:65" s="15" customFormat="1" ht="11.25">
      <c r="B1069" s="239"/>
      <c r="C1069" s="240"/>
      <c r="D1069" s="219" t="s">
        <v>164</v>
      </c>
      <c r="E1069" s="241" t="s">
        <v>1</v>
      </c>
      <c r="F1069" s="242" t="s">
        <v>172</v>
      </c>
      <c r="G1069" s="240"/>
      <c r="H1069" s="243">
        <v>120</v>
      </c>
      <c r="I1069" s="244"/>
      <c r="J1069" s="240"/>
      <c r="K1069" s="240"/>
      <c r="L1069" s="245"/>
      <c r="M1069" s="246"/>
      <c r="N1069" s="247"/>
      <c r="O1069" s="247"/>
      <c r="P1069" s="247"/>
      <c r="Q1069" s="247"/>
      <c r="R1069" s="247"/>
      <c r="S1069" s="247"/>
      <c r="T1069" s="248"/>
      <c r="AT1069" s="249" t="s">
        <v>164</v>
      </c>
      <c r="AU1069" s="249" t="s">
        <v>89</v>
      </c>
      <c r="AV1069" s="15" t="s">
        <v>162</v>
      </c>
      <c r="AW1069" s="15" t="s">
        <v>34</v>
      </c>
      <c r="AX1069" s="15" t="s">
        <v>87</v>
      </c>
      <c r="AY1069" s="249" t="s">
        <v>154</v>
      </c>
    </row>
    <row r="1070" spans="1:65" s="2" customFormat="1" ht="24" customHeight="1">
      <c r="A1070" s="35"/>
      <c r="B1070" s="36"/>
      <c r="C1070" s="204" t="s">
        <v>1359</v>
      </c>
      <c r="D1070" s="204" t="s">
        <v>157</v>
      </c>
      <c r="E1070" s="205" t="s">
        <v>1360</v>
      </c>
      <c r="F1070" s="206" t="s">
        <v>1361</v>
      </c>
      <c r="G1070" s="207" t="s">
        <v>247</v>
      </c>
      <c r="H1070" s="208">
        <v>92</v>
      </c>
      <c r="I1070" s="209"/>
      <c r="J1070" s="210">
        <f>ROUND(I1070*H1070,2)</f>
        <v>0</v>
      </c>
      <c r="K1070" s="206" t="s">
        <v>161</v>
      </c>
      <c r="L1070" s="40"/>
      <c r="M1070" s="211" t="s">
        <v>1</v>
      </c>
      <c r="N1070" s="212" t="s">
        <v>44</v>
      </c>
      <c r="O1070" s="72"/>
      <c r="P1070" s="213">
        <f>O1070*H1070</f>
        <v>0</v>
      </c>
      <c r="Q1070" s="213">
        <v>2.0000000000000002E-5</v>
      </c>
      <c r="R1070" s="213">
        <f>Q1070*H1070</f>
        <v>1.8400000000000001E-3</v>
      </c>
      <c r="S1070" s="213">
        <v>0</v>
      </c>
      <c r="T1070" s="214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215" t="s">
        <v>299</v>
      </c>
      <c r="AT1070" s="215" t="s">
        <v>157</v>
      </c>
      <c r="AU1070" s="215" t="s">
        <v>89</v>
      </c>
      <c r="AY1070" s="18" t="s">
        <v>154</v>
      </c>
      <c r="BE1070" s="216">
        <f>IF(N1070="základní",J1070,0)</f>
        <v>0</v>
      </c>
      <c r="BF1070" s="216">
        <f>IF(N1070="snížená",J1070,0)</f>
        <v>0</v>
      </c>
      <c r="BG1070" s="216">
        <f>IF(N1070="zákl. přenesená",J1070,0)</f>
        <v>0</v>
      </c>
      <c r="BH1070" s="216">
        <f>IF(N1070="sníž. přenesená",J1070,0)</f>
        <v>0</v>
      </c>
      <c r="BI1070" s="216">
        <f>IF(N1070="nulová",J1070,0)</f>
        <v>0</v>
      </c>
      <c r="BJ1070" s="18" t="s">
        <v>87</v>
      </c>
      <c r="BK1070" s="216">
        <f>ROUND(I1070*H1070,2)</f>
        <v>0</v>
      </c>
      <c r="BL1070" s="18" t="s">
        <v>299</v>
      </c>
      <c r="BM1070" s="215" t="s">
        <v>1362</v>
      </c>
    </row>
    <row r="1071" spans="1:65" s="2" customFormat="1" ht="24" customHeight="1">
      <c r="A1071" s="35"/>
      <c r="B1071" s="36"/>
      <c r="C1071" s="250" t="s">
        <v>1363</v>
      </c>
      <c r="D1071" s="250" t="s">
        <v>198</v>
      </c>
      <c r="E1071" s="251" t="s">
        <v>1364</v>
      </c>
      <c r="F1071" s="252" t="s">
        <v>1365</v>
      </c>
      <c r="G1071" s="253" t="s">
        <v>179</v>
      </c>
      <c r="H1071" s="254">
        <v>151.66999999999999</v>
      </c>
      <c r="I1071" s="255"/>
      <c r="J1071" s="256">
        <f>ROUND(I1071*H1071,2)</f>
        <v>0</v>
      </c>
      <c r="K1071" s="252" t="s">
        <v>1</v>
      </c>
      <c r="L1071" s="257"/>
      <c r="M1071" s="258" t="s">
        <v>1</v>
      </c>
      <c r="N1071" s="259" t="s">
        <v>44</v>
      </c>
      <c r="O1071" s="72"/>
      <c r="P1071" s="213">
        <f>O1071*H1071</f>
        <v>0</v>
      </c>
      <c r="Q1071" s="213">
        <v>3.3999999999999998E-3</v>
      </c>
      <c r="R1071" s="213">
        <f>Q1071*H1071</f>
        <v>0.51567799999999997</v>
      </c>
      <c r="S1071" s="213">
        <v>0</v>
      </c>
      <c r="T1071" s="214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215" t="s">
        <v>201</v>
      </c>
      <c r="AT1071" s="215" t="s">
        <v>198</v>
      </c>
      <c r="AU1071" s="215" t="s">
        <v>89</v>
      </c>
      <c r="AY1071" s="18" t="s">
        <v>154</v>
      </c>
      <c r="BE1071" s="216">
        <f>IF(N1071="základní",J1071,0)</f>
        <v>0</v>
      </c>
      <c r="BF1071" s="216">
        <f>IF(N1071="snížená",J1071,0)</f>
        <v>0</v>
      </c>
      <c r="BG1071" s="216">
        <f>IF(N1071="zákl. přenesená",J1071,0)</f>
        <v>0</v>
      </c>
      <c r="BH1071" s="216">
        <f>IF(N1071="sníž. přenesená",J1071,0)</f>
        <v>0</v>
      </c>
      <c r="BI1071" s="216">
        <f>IF(N1071="nulová",J1071,0)</f>
        <v>0</v>
      </c>
      <c r="BJ1071" s="18" t="s">
        <v>87</v>
      </c>
      <c r="BK1071" s="216">
        <f>ROUND(I1071*H1071,2)</f>
        <v>0</v>
      </c>
      <c r="BL1071" s="18" t="s">
        <v>162</v>
      </c>
      <c r="BM1071" s="215" t="s">
        <v>1366</v>
      </c>
    </row>
    <row r="1072" spans="1:65" s="13" customFormat="1" ht="11.25">
      <c r="B1072" s="217"/>
      <c r="C1072" s="218"/>
      <c r="D1072" s="219" t="s">
        <v>164</v>
      </c>
      <c r="E1072" s="220" t="s">
        <v>1</v>
      </c>
      <c r="F1072" s="221" t="s">
        <v>1367</v>
      </c>
      <c r="G1072" s="218"/>
      <c r="H1072" s="220" t="s">
        <v>1</v>
      </c>
      <c r="I1072" s="222"/>
      <c r="J1072" s="218"/>
      <c r="K1072" s="218"/>
      <c r="L1072" s="223"/>
      <c r="M1072" s="224"/>
      <c r="N1072" s="225"/>
      <c r="O1072" s="225"/>
      <c r="P1072" s="225"/>
      <c r="Q1072" s="225"/>
      <c r="R1072" s="225"/>
      <c r="S1072" s="225"/>
      <c r="T1072" s="226"/>
      <c r="AT1072" s="227" t="s">
        <v>164</v>
      </c>
      <c r="AU1072" s="227" t="s">
        <v>89</v>
      </c>
      <c r="AV1072" s="13" t="s">
        <v>87</v>
      </c>
      <c r="AW1072" s="13" t="s">
        <v>34</v>
      </c>
      <c r="AX1072" s="13" t="s">
        <v>79</v>
      </c>
      <c r="AY1072" s="227" t="s">
        <v>154</v>
      </c>
    </row>
    <row r="1073" spans="1:65" s="13" customFormat="1" ht="11.25">
      <c r="B1073" s="217"/>
      <c r="C1073" s="218"/>
      <c r="D1073" s="219" t="s">
        <v>164</v>
      </c>
      <c r="E1073" s="220" t="s">
        <v>1</v>
      </c>
      <c r="F1073" s="221" t="s">
        <v>1368</v>
      </c>
      <c r="G1073" s="218"/>
      <c r="H1073" s="220" t="s">
        <v>1</v>
      </c>
      <c r="I1073" s="222"/>
      <c r="J1073" s="218"/>
      <c r="K1073" s="218"/>
      <c r="L1073" s="223"/>
      <c r="M1073" s="224"/>
      <c r="N1073" s="225"/>
      <c r="O1073" s="225"/>
      <c r="P1073" s="225"/>
      <c r="Q1073" s="225"/>
      <c r="R1073" s="225"/>
      <c r="S1073" s="225"/>
      <c r="T1073" s="226"/>
      <c r="AT1073" s="227" t="s">
        <v>164</v>
      </c>
      <c r="AU1073" s="227" t="s">
        <v>89</v>
      </c>
      <c r="AV1073" s="13" t="s">
        <v>87</v>
      </c>
      <c r="AW1073" s="13" t="s">
        <v>34</v>
      </c>
      <c r="AX1073" s="13" t="s">
        <v>79</v>
      </c>
      <c r="AY1073" s="227" t="s">
        <v>154</v>
      </c>
    </row>
    <row r="1074" spans="1:65" s="14" customFormat="1" ht="11.25">
      <c r="B1074" s="228"/>
      <c r="C1074" s="229"/>
      <c r="D1074" s="219" t="s">
        <v>164</v>
      </c>
      <c r="E1074" s="230" t="s">
        <v>1</v>
      </c>
      <c r="F1074" s="231" t="s">
        <v>1369</v>
      </c>
      <c r="G1074" s="229"/>
      <c r="H1074" s="232">
        <v>132</v>
      </c>
      <c r="I1074" s="233"/>
      <c r="J1074" s="229"/>
      <c r="K1074" s="229"/>
      <c r="L1074" s="234"/>
      <c r="M1074" s="235"/>
      <c r="N1074" s="236"/>
      <c r="O1074" s="236"/>
      <c r="P1074" s="236"/>
      <c r="Q1074" s="236"/>
      <c r="R1074" s="236"/>
      <c r="S1074" s="236"/>
      <c r="T1074" s="237"/>
      <c r="AT1074" s="238" t="s">
        <v>164</v>
      </c>
      <c r="AU1074" s="238" t="s">
        <v>89</v>
      </c>
      <c r="AV1074" s="14" t="s">
        <v>89</v>
      </c>
      <c r="AW1074" s="14" t="s">
        <v>34</v>
      </c>
      <c r="AX1074" s="14" t="s">
        <v>79</v>
      </c>
      <c r="AY1074" s="238" t="s">
        <v>154</v>
      </c>
    </row>
    <row r="1075" spans="1:65" s="13" customFormat="1" ht="11.25">
      <c r="B1075" s="217"/>
      <c r="C1075" s="218"/>
      <c r="D1075" s="219" t="s">
        <v>164</v>
      </c>
      <c r="E1075" s="220" t="s">
        <v>1</v>
      </c>
      <c r="F1075" s="221" t="s">
        <v>1370</v>
      </c>
      <c r="G1075" s="218"/>
      <c r="H1075" s="220" t="s">
        <v>1</v>
      </c>
      <c r="I1075" s="222"/>
      <c r="J1075" s="218"/>
      <c r="K1075" s="218"/>
      <c r="L1075" s="223"/>
      <c r="M1075" s="224"/>
      <c r="N1075" s="225"/>
      <c r="O1075" s="225"/>
      <c r="P1075" s="225"/>
      <c r="Q1075" s="225"/>
      <c r="R1075" s="225"/>
      <c r="S1075" s="225"/>
      <c r="T1075" s="226"/>
      <c r="AT1075" s="227" t="s">
        <v>164</v>
      </c>
      <c r="AU1075" s="227" t="s">
        <v>89</v>
      </c>
      <c r="AV1075" s="13" t="s">
        <v>87</v>
      </c>
      <c r="AW1075" s="13" t="s">
        <v>34</v>
      </c>
      <c r="AX1075" s="13" t="s">
        <v>79</v>
      </c>
      <c r="AY1075" s="227" t="s">
        <v>154</v>
      </c>
    </row>
    <row r="1076" spans="1:65" s="14" customFormat="1" ht="11.25">
      <c r="B1076" s="228"/>
      <c r="C1076" s="229"/>
      <c r="D1076" s="219" t="s">
        <v>164</v>
      </c>
      <c r="E1076" s="230" t="s">
        <v>1</v>
      </c>
      <c r="F1076" s="231" t="s">
        <v>1371</v>
      </c>
      <c r="G1076" s="229"/>
      <c r="H1076" s="232">
        <v>19.670000000000002</v>
      </c>
      <c r="I1076" s="233"/>
      <c r="J1076" s="229"/>
      <c r="K1076" s="229"/>
      <c r="L1076" s="234"/>
      <c r="M1076" s="235"/>
      <c r="N1076" s="236"/>
      <c r="O1076" s="236"/>
      <c r="P1076" s="236"/>
      <c r="Q1076" s="236"/>
      <c r="R1076" s="236"/>
      <c r="S1076" s="236"/>
      <c r="T1076" s="237"/>
      <c r="AT1076" s="238" t="s">
        <v>164</v>
      </c>
      <c r="AU1076" s="238" t="s">
        <v>89</v>
      </c>
      <c r="AV1076" s="14" t="s">
        <v>89</v>
      </c>
      <c r="AW1076" s="14" t="s">
        <v>34</v>
      </c>
      <c r="AX1076" s="14" t="s">
        <v>79</v>
      </c>
      <c r="AY1076" s="238" t="s">
        <v>154</v>
      </c>
    </row>
    <row r="1077" spans="1:65" s="15" customFormat="1" ht="11.25">
      <c r="B1077" s="239"/>
      <c r="C1077" s="240"/>
      <c r="D1077" s="219" t="s">
        <v>164</v>
      </c>
      <c r="E1077" s="241" t="s">
        <v>1</v>
      </c>
      <c r="F1077" s="242" t="s">
        <v>172</v>
      </c>
      <c r="G1077" s="240"/>
      <c r="H1077" s="243">
        <v>151.66999999999999</v>
      </c>
      <c r="I1077" s="244"/>
      <c r="J1077" s="240"/>
      <c r="K1077" s="240"/>
      <c r="L1077" s="245"/>
      <c r="M1077" s="246"/>
      <c r="N1077" s="247"/>
      <c r="O1077" s="247"/>
      <c r="P1077" s="247"/>
      <c r="Q1077" s="247"/>
      <c r="R1077" s="247"/>
      <c r="S1077" s="247"/>
      <c r="T1077" s="248"/>
      <c r="AT1077" s="249" t="s">
        <v>164</v>
      </c>
      <c r="AU1077" s="249" t="s">
        <v>89</v>
      </c>
      <c r="AV1077" s="15" t="s">
        <v>162</v>
      </c>
      <c r="AW1077" s="15" t="s">
        <v>34</v>
      </c>
      <c r="AX1077" s="15" t="s">
        <v>87</v>
      </c>
      <c r="AY1077" s="249" t="s">
        <v>154</v>
      </c>
    </row>
    <row r="1078" spans="1:65" s="13" customFormat="1" ht="11.25">
      <c r="B1078" s="217"/>
      <c r="C1078" s="218"/>
      <c r="D1078" s="219" t="s">
        <v>164</v>
      </c>
      <c r="E1078" s="220" t="s">
        <v>1</v>
      </c>
      <c r="F1078" s="221" t="s">
        <v>37</v>
      </c>
      <c r="G1078" s="218"/>
      <c r="H1078" s="220" t="s">
        <v>1</v>
      </c>
      <c r="I1078" s="222"/>
      <c r="J1078" s="218"/>
      <c r="K1078" s="218"/>
      <c r="L1078" s="223"/>
      <c r="M1078" s="224"/>
      <c r="N1078" s="225"/>
      <c r="O1078" s="225"/>
      <c r="P1078" s="225"/>
      <c r="Q1078" s="225"/>
      <c r="R1078" s="225"/>
      <c r="S1078" s="225"/>
      <c r="T1078" s="226"/>
      <c r="AT1078" s="227" t="s">
        <v>164</v>
      </c>
      <c r="AU1078" s="227" t="s">
        <v>89</v>
      </c>
      <c r="AV1078" s="13" t="s">
        <v>87</v>
      </c>
      <c r="AW1078" s="13" t="s">
        <v>34</v>
      </c>
      <c r="AX1078" s="13" t="s">
        <v>79</v>
      </c>
      <c r="AY1078" s="227" t="s">
        <v>154</v>
      </c>
    </row>
    <row r="1079" spans="1:65" s="13" customFormat="1" ht="22.5">
      <c r="B1079" s="217"/>
      <c r="C1079" s="218"/>
      <c r="D1079" s="219" t="s">
        <v>164</v>
      </c>
      <c r="E1079" s="220" t="s">
        <v>1</v>
      </c>
      <c r="F1079" s="221" t="s">
        <v>1372</v>
      </c>
      <c r="G1079" s="218"/>
      <c r="H1079" s="220" t="s">
        <v>1</v>
      </c>
      <c r="I1079" s="222"/>
      <c r="J1079" s="218"/>
      <c r="K1079" s="218"/>
      <c r="L1079" s="223"/>
      <c r="M1079" s="224"/>
      <c r="N1079" s="225"/>
      <c r="O1079" s="225"/>
      <c r="P1079" s="225"/>
      <c r="Q1079" s="225"/>
      <c r="R1079" s="225"/>
      <c r="S1079" s="225"/>
      <c r="T1079" s="226"/>
      <c r="AT1079" s="227" t="s">
        <v>164</v>
      </c>
      <c r="AU1079" s="227" t="s">
        <v>89</v>
      </c>
      <c r="AV1079" s="13" t="s">
        <v>87</v>
      </c>
      <c r="AW1079" s="13" t="s">
        <v>34</v>
      </c>
      <c r="AX1079" s="13" t="s">
        <v>79</v>
      </c>
      <c r="AY1079" s="227" t="s">
        <v>154</v>
      </c>
    </row>
    <row r="1080" spans="1:65" s="13" customFormat="1" ht="22.5">
      <c r="B1080" s="217"/>
      <c r="C1080" s="218"/>
      <c r="D1080" s="219" t="s">
        <v>164</v>
      </c>
      <c r="E1080" s="220" t="s">
        <v>1</v>
      </c>
      <c r="F1080" s="221" t="s">
        <v>1373</v>
      </c>
      <c r="G1080" s="218"/>
      <c r="H1080" s="220" t="s">
        <v>1</v>
      </c>
      <c r="I1080" s="222"/>
      <c r="J1080" s="218"/>
      <c r="K1080" s="218"/>
      <c r="L1080" s="223"/>
      <c r="M1080" s="224"/>
      <c r="N1080" s="225"/>
      <c r="O1080" s="225"/>
      <c r="P1080" s="225"/>
      <c r="Q1080" s="225"/>
      <c r="R1080" s="225"/>
      <c r="S1080" s="225"/>
      <c r="T1080" s="226"/>
      <c r="AT1080" s="227" t="s">
        <v>164</v>
      </c>
      <c r="AU1080" s="227" t="s">
        <v>89</v>
      </c>
      <c r="AV1080" s="13" t="s">
        <v>87</v>
      </c>
      <c r="AW1080" s="13" t="s">
        <v>34</v>
      </c>
      <c r="AX1080" s="13" t="s">
        <v>79</v>
      </c>
      <c r="AY1080" s="227" t="s">
        <v>154</v>
      </c>
    </row>
    <row r="1081" spans="1:65" s="13" customFormat="1" ht="11.25">
      <c r="B1081" s="217"/>
      <c r="C1081" s="218"/>
      <c r="D1081" s="219" t="s">
        <v>164</v>
      </c>
      <c r="E1081" s="220" t="s">
        <v>1</v>
      </c>
      <c r="F1081" s="221" t="s">
        <v>1374</v>
      </c>
      <c r="G1081" s="218"/>
      <c r="H1081" s="220" t="s">
        <v>1</v>
      </c>
      <c r="I1081" s="222"/>
      <c r="J1081" s="218"/>
      <c r="K1081" s="218"/>
      <c r="L1081" s="223"/>
      <c r="M1081" s="224"/>
      <c r="N1081" s="225"/>
      <c r="O1081" s="225"/>
      <c r="P1081" s="225"/>
      <c r="Q1081" s="225"/>
      <c r="R1081" s="225"/>
      <c r="S1081" s="225"/>
      <c r="T1081" s="226"/>
      <c r="AT1081" s="227" t="s">
        <v>164</v>
      </c>
      <c r="AU1081" s="227" t="s">
        <v>89</v>
      </c>
      <c r="AV1081" s="13" t="s">
        <v>87</v>
      </c>
      <c r="AW1081" s="13" t="s">
        <v>34</v>
      </c>
      <c r="AX1081" s="13" t="s">
        <v>79</v>
      </c>
      <c r="AY1081" s="227" t="s">
        <v>154</v>
      </c>
    </row>
    <row r="1082" spans="1:65" s="13" customFormat="1" ht="11.25">
      <c r="B1082" s="217"/>
      <c r="C1082" s="218"/>
      <c r="D1082" s="219" t="s">
        <v>164</v>
      </c>
      <c r="E1082" s="220" t="s">
        <v>1</v>
      </c>
      <c r="F1082" s="221" t="s">
        <v>1375</v>
      </c>
      <c r="G1082" s="218"/>
      <c r="H1082" s="220" t="s">
        <v>1</v>
      </c>
      <c r="I1082" s="222"/>
      <c r="J1082" s="218"/>
      <c r="K1082" s="218"/>
      <c r="L1082" s="223"/>
      <c r="M1082" s="224"/>
      <c r="N1082" s="225"/>
      <c r="O1082" s="225"/>
      <c r="P1082" s="225"/>
      <c r="Q1082" s="225"/>
      <c r="R1082" s="225"/>
      <c r="S1082" s="225"/>
      <c r="T1082" s="226"/>
      <c r="AT1082" s="227" t="s">
        <v>164</v>
      </c>
      <c r="AU1082" s="227" t="s">
        <v>89</v>
      </c>
      <c r="AV1082" s="13" t="s">
        <v>87</v>
      </c>
      <c r="AW1082" s="13" t="s">
        <v>34</v>
      </c>
      <c r="AX1082" s="13" t="s">
        <v>79</v>
      </c>
      <c r="AY1082" s="227" t="s">
        <v>154</v>
      </c>
    </row>
    <row r="1083" spans="1:65" s="2" customFormat="1" ht="24" customHeight="1">
      <c r="A1083" s="35"/>
      <c r="B1083" s="36"/>
      <c r="C1083" s="204" t="s">
        <v>1376</v>
      </c>
      <c r="D1083" s="204" t="s">
        <v>157</v>
      </c>
      <c r="E1083" s="205" t="s">
        <v>1377</v>
      </c>
      <c r="F1083" s="206" t="s">
        <v>1378</v>
      </c>
      <c r="G1083" s="207" t="s">
        <v>247</v>
      </c>
      <c r="H1083" s="208">
        <v>114</v>
      </c>
      <c r="I1083" s="209"/>
      <c r="J1083" s="210">
        <f>ROUND(I1083*H1083,2)</f>
        <v>0</v>
      </c>
      <c r="K1083" s="206" t="s">
        <v>161</v>
      </c>
      <c r="L1083" s="40"/>
      <c r="M1083" s="211" t="s">
        <v>1</v>
      </c>
      <c r="N1083" s="212" t="s">
        <v>44</v>
      </c>
      <c r="O1083" s="72"/>
      <c r="P1083" s="213">
        <f>O1083*H1083</f>
        <v>0</v>
      </c>
      <c r="Q1083" s="213">
        <v>3.0000000000000001E-5</v>
      </c>
      <c r="R1083" s="213">
        <f>Q1083*H1083</f>
        <v>3.4200000000000003E-3</v>
      </c>
      <c r="S1083" s="213">
        <v>0</v>
      </c>
      <c r="T1083" s="214">
        <f>S1083*H1083</f>
        <v>0</v>
      </c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R1083" s="215" t="s">
        <v>162</v>
      </c>
      <c r="AT1083" s="215" t="s">
        <v>157</v>
      </c>
      <c r="AU1083" s="215" t="s">
        <v>89</v>
      </c>
      <c r="AY1083" s="18" t="s">
        <v>154</v>
      </c>
      <c r="BE1083" s="216">
        <f>IF(N1083="základní",J1083,0)</f>
        <v>0</v>
      </c>
      <c r="BF1083" s="216">
        <f>IF(N1083="snížená",J1083,0)</f>
        <v>0</v>
      </c>
      <c r="BG1083" s="216">
        <f>IF(N1083="zákl. přenesená",J1083,0)</f>
        <v>0</v>
      </c>
      <c r="BH1083" s="216">
        <f>IF(N1083="sníž. přenesená",J1083,0)</f>
        <v>0</v>
      </c>
      <c r="BI1083" s="216">
        <f>IF(N1083="nulová",J1083,0)</f>
        <v>0</v>
      </c>
      <c r="BJ1083" s="18" t="s">
        <v>87</v>
      </c>
      <c r="BK1083" s="216">
        <f>ROUND(I1083*H1083,2)</f>
        <v>0</v>
      </c>
      <c r="BL1083" s="18" t="s">
        <v>162</v>
      </c>
      <c r="BM1083" s="215" t="s">
        <v>1379</v>
      </c>
    </row>
    <row r="1084" spans="1:65" s="13" customFormat="1" ht="11.25">
      <c r="B1084" s="217"/>
      <c r="C1084" s="218"/>
      <c r="D1084" s="219" t="s">
        <v>164</v>
      </c>
      <c r="E1084" s="220" t="s">
        <v>1</v>
      </c>
      <c r="F1084" s="221" t="s">
        <v>1380</v>
      </c>
      <c r="G1084" s="218"/>
      <c r="H1084" s="220" t="s">
        <v>1</v>
      </c>
      <c r="I1084" s="222"/>
      <c r="J1084" s="218"/>
      <c r="K1084" s="218"/>
      <c r="L1084" s="223"/>
      <c r="M1084" s="224"/>
      <c r="N1084" s="225"/>
      <c r="O1084" s="225"/>
      <c r="P1084" s="225"/>
      <c r="Q1084" s="225"/>
      <c r="R1084" s="225"/>
      <c r="S1084" s="225"/>
      <c r="T1084" s="226"/>
      <c r="AT1084" s="227" t="s">
        <v>164</v>
      </c>
      <c r="AU1084" s="227" t="s">
        <v>89</v>
      </c>
      <c r="AV1084" s="13" t="s">
        <v>87</v>
      </c>
      <c r="AW1084" s="13" t="s">
        <v>34</v>
      </c>
      <c r="AX1084" s="13" t="s">
        <v>79</v>
      </c>
      <c r="AY1084" s="227" t="s">
        <v>154</v>
      </c>
    </row>
    <row r="1085" spans="1:65" s="14" customFormat="1" ht="11.25">
      <c r="B1085" s="228"/>
      <c r="C1085" s="229"/>
      <c r="D1085" s="219" t="s">
        <v>164</v>
      </c>
      <c r="E1085" s="230" t="s">
        <v>1</v>
      </c>
      <c r="F1085" s="231" t="s">
        <v>1381</v>
      </c>
      <c r="G1085" s="229"/>
      <c r="H1085" s="232">
        <v>112.1</v>
      </c>
      <c r="I1085" s="233"/>
      <c r="J1085" s="229"/>
      <c r="K1085" s="229"/>
      <c r="L1085" s="234"/>
      <c r="M1085" s="235"/>
      <c r="N1085" s="236"/>
      <c r="O1085" s="236"/>
      <c r="P1085" s="236"/>
      <c r="Q1085" s="236"/>
      <c r="R1085" s="236"/>
      <c r="S1085" s="236"/>
      <c r="T1085" s="237"/>
      <c r="AT1085" s="238" t="s">
        <v>164</v>
      </c>
      <c r="AU1085" s="238" t="s">
        <v>89</v>
      </c>
      <c r="AV1085" s="14" t="s">
        <v>89</v>
      </c>
      <c r="AW1085" s="14" t="s">
        <v>34</v>
      </c>
      <c r="AX1085" s="14" t="s">
        <v>79</v>
      </c>
      <c r="AY1085" s="238" t="s">
        <v>154</v>
      </c>
    </row>
    <row r="1086" spans="1:65" s="14" customFormat="1" ht="11.25">
      <c r="B1086" s="228"/>
      <c r="C1086" s="229"/>
      <c r="D1086" s="219" t="s">
        <v>164</v>
      </c>
      <c r="E1086" s="230" t="s">
        <v>1</v>
      </c>
      <c r="F1086" s="231" t="s">
        <v>1382</v>
      </c>
      <c r="G1086" s="229"/>
      <c r="H1086" s="232">
        <v>1.9</v>
      </c>
      <c r="I1086" s="233"/>
      <c r="J1086" s="229"/>
      <c r="K1086" s="229"/>
      <c r="L1086" s="234"/>
      <c r="M1086" s="235"/>
      <c r="N1086" s="236"/>
      <c r="O1086" s="236"/>
      <c r="P1086" s="236"/>
      <c r="Q1086" s="236"/>
      <c r="R1086" s="236"/>
      <c r="S1086" s="236"/>
      <c r="T1086" s="237"/>
      <c r="AT1086" s="238" t="s">
        <v>164</v>
      </c>
      <c r="AU1086" s="238" t="s">
        <v>89</v>
      </c>
      <c r="AV1086" s="14" t="s">
        <v>89</v>
      </c>
      <c r="AW1086" s="14" t="s">
        <v>34</v>
      </c>
      <c r="AX1086" s="14" t="s">
        <v>79</v>
      </c>
      <c r="AY1086" s="238" t="s">
        <v>154</v>
      </c>
    </row>
    <row r="1087" spans="1:65" s="15" customFormat="1" ht="11.25">
      <c r="B1087" s="239"/>
      <c r="C1087" s="240"/>
      <c r="D1087" s="219" t="s">
        <v>164</v>
      </c>
      <c r="E1087" s="241" t="s">
        <v>1</v>
      </c>
      <c r="F1087" s="242" t="s">
        <v>172</v>
      </c>
      <c r="G1087" s="240"/>
      <c r="H1087" s="243">
        <v>114</v>
      </c>
      <c r="I1087" s="244"/>
      <c r="J1087" s="240"/>
      <c r="K1087" s="240"/>
      <c r="L1087" s="245"/>
      <c r="M1087" s="246"/>
      <c r="N1087" s="247"/>
      <c r="O1087" s="247"/>
      <c r="P1087" s="247"/>
      <c r="Q1087" s="247"/>
      <c r="R1087" s="247"/>
      <c r="S1087" s="247"/>
      <c r="T1087" s="248"/>
      <c r="AT1087" s="249" t="s">
        <v>164</v>
      </c>
      <c r="AU1087" s="249" t="s">
        <v>89</v>
      </c>
      <c r="AV1087" s="15" t="s">
        <v>162</v>
      </c>
      <c r="AW1087" s="15" t="s">
        <v>34</v>
      </c>
      <c r="AX1087" s="15" t="s">
        <v>87</v>
      </c>
      <c r="AY1087" s="249" t="s">
        <v>154</v>
      </c>
    </row>
    <row r="1088" spans="1:65" s="2" customFormat="1" ht="16.5" customHeight="1">
      <c r="A1088" s="35"/>
      <c r="B1088" s="36"/>
      <c r="C1088" s="204" t="s">
        <v>1383</v>
      </c>
      <c r="D1088" s="204" t="s">
        <v>157</v>
      </c>
      <c r="E1088" s="205" t="s">
        <v>1384</v>
      </c>
      <c r="F1088" s="206" t="s">
        <v>1385</v>
      </c>
      <c r="G1088" s="207" t="s">
        <v>247</v>
      </c>
      <c r="H1088" s="208">
        <v>114</v>
      </c>
      <c r="I1088" s="209"/>
      <c r="J1088" s="210">
        <f>ROUND(I1088*H1088,2)</f>
        <v>0</v>
      </c>
      <c r="K1088" s="206" t="s">
        <v>161</v>
      </c>
      <c r="L1088" s="40"/>
      <c r="M1088" s="211" t="s">
        <v>1</v>
      </c>
      <c r="N1088" s="212" t="s">
        <v>44</v>
      </c>
      <c r="O1088" s="72"/>
      <c r="P1088" s="213">
        <f>O1088*H1088</f>
        <v>0</v>
      </c>
      <c r="Q1088" s="213">
        <v>1.0000000000000001E-5</v>
      </c>
      <c r="R1088" s="213">
        <f>Q1088*H1088</f>
        <v>1.1400000000000002E-3</v>
      </c>
      <c r="S1088" s="213">
        <v>0</v>
      </c>
      <c r="T1088" s="214">
        <f>S1088*H1088</f>
        <v>0</v>
      </c>
      <c r="U1088" s="35"/>
      <c r="V1088" s="35"/>
      <c r="W1088" s="35"/>
      <c r="X1088" s="35"/>
      <c r="Y1088" s="35"/>
      <c r="Z1088" s="35"/>
      <c r="AA1088" s="35"/>
      <c r="AB1088" s="35"/>
      <c r="AC1088" s="35"/>
      <c r="AD1088" s="35"/>
      <c r="AE1088" s="35"/>
      <c r="AR1088" s="215" t="s">
        <v>162</v>
      </c>
      <c r="AT1088" s="215" t="s">
        <v>157</v>
      </c>
      <c r="AU1088" s="215" t="s">
        <v>89</v>
      </c>
      <c r="AY1088" s="18" t="s">
        <v>154</v>
      </c>
      <c r="BE1088" s="216">
        <f>IF(N1088="základní",J1088,0)</f>
        <v>0</v>
      </c>
      <c r="BF1088" s="216">
        <f>IF(N1088="snížená",J1088,0)</f>
        <v>0</v>
      </c>
      <c r="BG1088" s="216">
        <f>IF(N1088="zákl. přenesená",J1088,0)</f>
        <v>0</v>
      </c>
      <c r="BH1088" s="216">
        <f>IF(N1088="sníž. přenesená",J1088,0)</f>
        <v>0</v>
      </c>
      <c r="BI1088" s="216">
        <f>IF(N1088="nulová",J1088,0)</f>
        <v>0</v>
      </c>
      <c r="BJ1088" s="18" t="s">
        <v>87</v>
      </c>
      <c r="BK1088" s="216">
        <f>ROUND(I1088*H1088,2)</f>
        <v>0</v>
      </c>
      <c r="BL1088" s="18" t="s">
        <v>162</v>
      </c>
      <c r="BM1088" s="215" t="s">
        <v>1386</v>
      </c>
    </row>
    <row r="1089" spans="1:65" s="13" customFormat="1" ht="11.25">
      <c r="B1089" s="217"/>
      <c r="C1089" s="218"/>
      <c r="D1089" s="219" t="s">
        <v>164</v>
      </c>
      <c r="E1089" s="220" t="s">
        <v>1</v>
      </c>
      <c r="F1089" s="221" t="s">
        <v>1387</v>
      </c>
      <c r="G1089" s="218"/>
      <c r="H1089" s="220" t="s">
        <v>1</v>
      </c>
      <c r="I1089" s="222"/>
      <c r="J1089" s="218"/>
      <c r="K1089" s="218"/>
      <c r="L1089" s="223"/>
      <c r="M1089" s="224"/>
      <c r="N1089" s="225"/>
      <c r="O1089" s="225"/>
      <c r="P1089" s="225"/>
      <c r="Q1089" s="225"/>
      <c r="R1089" s="225"/>
      <c r="S1089" s="225"/>
      <c r="T1089" s="226"/>
      <c r="AT1089" s="227" t="s">
        <v>164</v>
      </c>
      <c r="AU1089" s="227" t="s">
        <v>89</v>
      </c>
      <c r="AV1089" s="13" t="s">
        <v>87</v>
      </c>
      <c r="AW1089" s="13" t="s">
        <v>34</v>
      </c>
      <c r="AX1089" s="13" t="s">
        <v>79</v>
      </c>
      <c r="AY1089" s="227" t="s">
        <v>154</v>
      </c>
    </row>
    <row r="1090" spans="1:65" s="13" customFormat="1" ht="11.25">
      <c r="B1090" s="217"/>
      <c r="C1090" s="218"/>
      <c r="D1090" s="219" t="s">
        <v>164</v>
      </c>
      <c r="E1090" s="220" t="s">
        <v>1</v>
      </c>
      <c r="F1090" s="221" t="s">
        <v>1388</v>
      </c>
      <c r="G1090" s="218"/>
      <c r="H1090" s="220" t="s">
        <v>1</v>
      </c>
      <c r="I1090" s="222"/>
      <c r="J1090" s="218"/>
      <c r="K1090" s="218"/>
      <c r="L1090" s="223"/>
      <c r="M1090" s="224"/>
      <c r="N1090" s="225"/>
      <c r="O1090" s="225"/>
      <c r="P1090" s="225"/>
      <c r="Q1090" s="225"/>
      <c r="R1090" s="225"/>
      <c r="S1090" s="225"/>
      <c r="T1090" s="226"/>
      <c r="AT1090" s="227" t="s">
        <v>164</v>
      </c>
      <c r="AU1090" s="227" t="s">
        <v>89</v>
      </c>
      <c r="AV1090" s="13" t="s">
        <v>87</v>
      </c>
      <c r="AW1090" s="13" t="s">
        <v>34</v>
      </c>
      <c r="AX1090" s="13" t="s">
        <v>79</v>
      </c>
      <c r="AY1090" s="227" t="s">
        <v>154</v>
      </c>
    </row>
    <row r="1091" spans="1:65" s="14" customFormat="1" ht="11.25">
      <c r="B1091" s="228"/>
      <c r="C1091" s="229"/>
      <c r="D1091" s="219" t="s">
        <v>164</v>
      </c>
      <c r="E1091" s="230" t="s">
        <v>1</v>
      </c>
      <c r="F1091" s="231" t="s">
        <v>1389</v>
      </c>
      <c r="G1091" s="229"/>
      <c r="H1091" s="232">
        <v>114</v>
      </c>
      <c r="I1091" s="233"/>
      <c r="J1091" s="229"/>
      <c r="K1091" s="229"/>
      <c r="L1091" s="234"/>
      <c r="M1091" s="235"/>
      <c r="N1091" s="236"/>
      <c r="O1091" s="236"/>
      <c r="P1091" s="236"/>
      <c r="Q1091" s="236"/>
      <c r="R1091" s="236"/>
      <c r="S1091" s="236"/>
      <c r="T1091" s="237"/>
      <c r="AT1091" s="238" t="s">
        <v>164</v>
      </c>
      <c r="AU1091" s="238" t="s">
        <v>89</v>
      </c>
      <c r="AV1091" s="14" t="s">
        <v>89</v>
      </c>
      <c r="AW1091" s="14" t="s">
        <v>34</v>
      </c>
      <c r="AX1091" s="14" t="s">
        <v>87</v>
      </c>
      <c r="AY1091" s="238" t="s">
        <v>154</v>
      </c>
    </row>
    <row r="1092" spans="1:65" s="2" customFormat="1" ht="16.5" customHeight="1">
      <c r="A1092" s="35"/>
      <c r="B1092" s="36"/>
      <c r="C1092" s="250" t="s">
        <v>1390</v>
      </c>
      <c r="D1092" s="250" t="s">
        <v>198</v>
      </c>
      <c r="E1092" s="251" t="s">
        <v>1391</v>
      </c>
      <c r="F1092" s="252" t="s">
        <v>1392</v>
      </c>
      <c r="G1092" s="253" t="s">
        <v>247</v>
      </c>
      <c r="H1092" s="254">
        <v>126</v>
      </c>
      <c r="I1092" s="255"/>
      <c r="J1092" s="256">
        <f>ROUND(I1092*H1092,2)</f>
        <v>0</v>
      </c>
      <c r="K1092" s="252" t="s">
        <v>1</v>
      </c>
      <c r="L1092" s="257"/>
      <c r="M1092" s="258" t="s">
        <v>1</v>
      </c>
      <c r="N1092" s="259" t="s">
        <v>44</v>
      </c>
      <c r="O1092" s="72"/>
      <c r="P1092" s="213">
        <f>O1092*H1092</f>
        <v>0</v>
      </c>
      <c r="Q1092" s="213">
        <v>2.2000000000000001E-4</v>
      </c>
      <c r="R1092" s="213">
        <f>Q1092*H1092</f>
        <v>2.7720000000000002E-2</v>
      </c>
      <c r="S1092" s="213">
        <v>0</v>
      </c>
      <c r="T1092" s="214">
        <f>S1092*H1092</f>
        <v>0</v>
      </c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R1092" s="215" t="s">
        <v>201</v>
      </c>
      <c r="AT1092" s="215" t="s">
        <v>198</v>
      </c>
      <c r="AU1092" s="215" t="s">
        <v>89</v>
      </c>
      <c r="AY1092" s="18" t="s">
        <v>154</v>
      </c>
      <c r="BE1092" s="216">
        <f>IF(N1092="základní",J1092,0)</f>
        <v>0</v>
      </c>
      <c r="BF1092" s="216">
        <f>IF(N1092="snížená",J1092,0)</f>
        <v>0</v>
      </c>
      <c r="BG1092" s="216">
        <f>IF(N1092="zákl. přenesená",J1092,0)</f>
        <v>0</v>
      </c>
      <c r="BH1092" s="216">
        <f>IF(N1092="sníž. přenesená",J1092,0)</f>
        <v>0</v>
      </c>
      <c r="BI1092" s="216">
        <f>IF(N1092="nulová",J1092,0)</f>
        <v>0</v>
      </c>
      <c r="BJ1092" s="18" t="s">
        <v>87</v>
      </c>
      <c r="BK1092" s="216">
        <f>ROUND(I1092*H1092,2)</f>
        <v>0</v>
      </c>
      <c r="BL1092" s="18" t="s">
        <v>162</v>
      </c>
      <c r="BM1092" s="215" t="s">
        <v>1393</v>
      </c>
    </row>
    <row r="1093" spans="1:65" s="13" customFormat="1" ht="11.25">
      <c r="B1093" s="217"/>
      <c r="C1093" s="218"/>
      <c r="D1093" s="219" t="s">
        <v>164</v>
      </c>
      <c r="E1093" s="220" t="s">
        <v>1</v>
      </c>
      <c r="F1093" s="221" t="s">
        <v>1394</v>
      </c>
      <c r="G1093" s="218"/>
      <c r="H1093" s="220" t="s">
        <v>1</v>
      </c>
      <c r="I1093" s="222"/>
      <c r="J1093" s="218"/>
      <c r="K1093" s="218"/>
      <c r="L1093" s="223"/>
      <c r="M1093" s="224"/>
      <c r="N1093" s="225"/>
      <c r="O1093" s="225"/>
      <c r="P1093" s="225"/>
      <c r="Q1093" s="225"/>
      <c r="R1093" s="225"/>
      <c r="S1093" s="225"/>
      <c r="T1093" s="226"/>
      <c r="AT1093" s="227" t="s">
        <v>164</v>
      </c>
      <c r="AU1093" s="227" t="s">
        <v>89</v>
      </c>
      <c r="AV1093" s="13" t="s">
        <v>87</v>
      </c>
      <c r="AW1093" s="13" t="s">
        <v>34</v>
      </c>
      <c r="AX1093" s="13" t="s">
        <v>79</v>
      </c>
      <c r="AY1093" s="227" t="s">
        <v>154</v>
      </c>
    </row>
    <row r="1094" spans="1:65" s="14" customFormat="1" ht="11.25">
      <c r="B1094" s="228"/>
      <c r="C1094" s="229"/>
      <c r="D1094" s="219" t="s">
        <v>164</v>
      </c>
      <c r="E1094" s="230" t="s">
        <v>1</v>
      </c>
      <c r="F1094" s="231" t="s">
        <v>1395</v>
      </c>
      <c r="G1094" s="229"/>
      <c r="H1094" s="232">
        <v>126</v>
      </c>
      <c r="I1094" s="233"/>
      <c r="J1094" s="229"/>
      <c r="K1094" s="229"/>
      <c r="L1094" s="234"/>
      <c r="M1094" s="235"/>
      <c r="N1094" s="236"/>
      <c r="O1094" s="236"/>
      <c r="P1094" s="236"/>
      <c r="Q1094" s="236"/>
      <c r="R1094" s="236"/>
      <c r="S1094" s="236"/>
      <c r="T1094" s="237"/>
      <c r="AT1094" s="238" t="s">
        <v>164</v>
      </c>
      <c r="AU1094" s="238" t="s">
        <v>89</v>
      </c>
      <c r="AV1094" s="14" t="s">
        <v>89</v>
      </c>
      <c r="AW1094" s="14" t="s">
        <v>34</v>
      </c>
      <c r="AX1094" s="14" t="s">
        <v>87</v>
      </c>
      <c r="AY1094" s="238" t="s">
        <v>154</v>
      </c>
    </row>
    <row r="1095" spans="1:65" s="2" customFormat="1" ht="24" customHeight="1">
      <c r="A1095" s="35"/>
      <c r="B1095" s="36"/>
      <c r="C1095" s="204" t="s">
        <v>1396</v>
      </c>
      <c r="D1095" s="204" t="s">
        <v>157</v>
      </c>
      <c r="E1095" s="205" t="s">
        <v>1397</v>
      </c>
      <c r="F1095" s="206" t="s">
        <v>1398</v>
      </c>
      <c r="G1095" s="207" t="s">
        <v>179</v>
      </c>
      <c r="H1095" s="208">
        <v>7.4</v>
      </c>
      <c r="I1095" s="209"/>
      <c r="J1095" s="210">
        <f>ROUND(I1095*H1095,2)</f>
        <v>0</v>
      </c>
      <c r="K1095" s="206" t="s">
        <v>161</v>
      </c>
      <c r="L1095" s="40"/>
      <c r="M1095" s="211" t="s">
        <v>1</v>
      </c>
      <c r="N1095" s="212" t="s">
        <v>44</v>
      </c>
      <c r="O1095" s="72"/>
      <c r="P1095" s="213">
        <f>O1095*H1095</f>
        <v>0</v>
      </c>
      <c r="Q1095" s="213">
        <v>2.9999999999999997E-4</v>
      </c>
      <c r="R1095" s="213">
        <f>Q1095*H1095</f>
        <v>2.2199999999999998E-3</v>
      </c>
      <c r="S1095" s="213">
        <v>0</v>
      </c>
      <c r="T1095" s="214">
        <f>S1095*H1095</f>
        <v>0</v>
      </c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R1095" s="215" t="s">
        <v>162</v>
      </c>
      <c r="AT1095" s="215" t="s">
        <v>157</v>
      </c>
      <c r="AU1095" s="215" t="s">
        <v>89</v>
      </c>
      <c r="AY1095" s="18" t="s">
        <v>154</v>
      </c>
      <c r="BE1095" s="216">
        <f>IF(N1095="základní",J1095,0)</f>
        <v>0</v>
      </c>
      <c r="BF1095" s="216">
        <f>IF(N1095="snížená",J1095,0)</f>
        <v>0</v>
      </c>
      <c r="BG1095" s="216">
        <f>IF(N1095="zákl. přenesená",J1095,0)</f>
        <v>0</v>
      </c>
      <c r="BH1095" s="216">
        <f>IF(N1095="sníž. přenesená",J1095,0)</f>
        <v>0</v>
      </c>
      <c r="BI1095" s="216">
        <f>IF(N1095="nulová",J1095,0)</f>
        <v>0</v>
      </c>
      <c r="BJ1095" s="18" t="s">
        <v>87</v>
      </c>
      <c r="BK1095" s="216">
        <f>ROUND(I1095*H1095,2)</f>
        <v>0</v>
      </c>
      <c r="BL1095" s="18" t="s">
        <v>162</v>
      </c>
      <c r="BM1095" s="215" t="s">
        <v>1399</v>
      </c>
    </row>
    <row r="1096" spans="1:65" s="13" customFormat="1" ht="11.25">
      <c r="B1096" s="217"/>
      <c r="C1096" s="218"/>
      <c r="D1096" s="219" t="s">
        <v>164</v>
      </c>
      <c r="E1096" s="220" t="s">
        <v>1</v>
      </c>
      <c r="F1096" s="221" t="s">
        <v>1400</v>
      </c>
      <c r="G1096" s="218"/>
      <c r="H1096" s="220" t="s">
        <v>1</v>
      </c>
      <c r="I1096" s="222"/>
      <c r="J1096" s="218"/>
      <c r="K1096" s="218"/>
      <c r="L1096" s="223"/>
      <c r="M1096" s="224"/>
      <c r="N1096" s="225"/>
      <c r="O1096" s="225"/>
      <c r="P1096" s="225"/>
      <c r="Q1096" s="225"/>
      <c r="R1096" s="225"/>
      <c r="S1096" s="225"/>
      <c r="T1096" s="226"/>
      <c r="AT1096" s="227" t="s">
        <v>164</v>
      </c>
      <c r="AU1096" s="227" t="s">
        <v>89</v>
      </c>
      <c r="AV1096" s="13" t="s">
        <v>87</v>
      </c>
      <c r="AW1096" s="13" t="s">
        <v>34</v>
      </c>
      <c r="AX1096" s="13" t="s">
        <v>79</v>
      </c>
      <c r="AY1096" s="227" t="s">
        <v>154</v>
      </c>
    </row>
    <row r="1097" spans="1:65" s="14" customFormat="1" ht="11.25">
      <c r="B1097" s="228"/>
      <c r="C1097" s="229"/>
      <c r="D1097" s="219" t="s">
        <v>164</v>
      </c>
      <c r="E1097" s="230" t="s">
        <v>1</v>
      </c>
      <c r="F1097" s="231" t="s">
        <v>1401</v>
      </c>
      <c r="G1097" s="229"/>
      <c r="H1097" s="232">
        <v>7.4</v>
      </c>
      <c r="I1097" s="233"/>
      <c r="J1097" s="229"/>
      <c r="K1097" s="229"/>
      <c r="L1097" s="234"/>
      <c r="M1097" s="235"/>
      <c r="N1097" s="236"/>
      <c r="O1097" s="236"/>
      <c r="P1097" s="236"/>
      <c r="Q1097" s="236"/>
      <c r="R1097" s="236"/>
      <c r="S1097" s="236"/>
      <c r="T1097" s="237"/>
      <c r="AT1097" s="238" t="s">
        <v>164</v>
      </c>
      <c r="AU1097" s="238" t="s">
        <v>89</v>
      </c>
      <c r="AV1097" s="14" t="s">
        <v>89</v>
      </c>
      <c r="AW1097" s="14" t="s">
        <v>34</v>
      </c>
      <c r="AX1097" s="14" t="s">
        <v>87</v>
      </c>
      <c r="AY1097" s="238" t="s">
        <v>154</v>
      </c>
    </row>
    <row r="1098" spans="1:65" s="2" customFormat="1" ht="24" customHeight="1">
      <c r="A1098" s="35"/>
      <c r="B1098" s="36"/>
      <c r="C1098" s="204" t="s">
        <v>1402</v>
      </c>
      <c r="D1098" s="204" t="s">
        <v>157</v>
      </c>
      <c r="E1098" s="205" t="s">
        <v>1403</v>
      </c>
      <c r="F1098" s="206" t="s">
        <v>1404</v>
      </c>
      <c r="G1098" s="207" t="s">
        <v>247</v>
      </c>
      <c r="H1098" s="208">
        <v>25</v>
      </c>
      <c r="I1098" s="209"/>
      <c r="J1098" s="210">
        <f>ROUND(I1098*H1098,2)</f>
        <v>0</v>
      </c>
      <c r="K1098" s="206" t="s">
        <v>161</v>
      </c>
      <c r="L1098" s="40"/>
      <c r="M1098" s="211" t="s">
        <v>1</v>
      </c>
      <c r="N1098" s="212" t="s">
        <v>44</v>
      </c>
      <c r="O1098" s="72"/>
      <c r="P1098" s="213">
        <f>O1098*H1098</f>
        <v>0</v>
      </c>
      <c r="Q1098" s="213">
        <v>2.0000000000000002E-5</v>
      </c>
      <c r="R1098" s="213">
        <f>Q1098*H1098</f>
        <v>5.0000000000000001E-4</v>
      </c>
      <c r="S1098" s="213">
        <v>0</v>
      </c>
      <c r="T1098" s="214">
        <f>S1098*H1098</f>
        <v>0</v>
      </c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R1098" s="215" t="s">
        <v>162</v>
      </c>
      <c r="AT1098" s="215" t="s">
        <v>157</v>
      </c>
      <c r="AU1098" s="215" t="s">
        <v>89</v>
      </c>
      <c r="AY1098" s="18" t="s">
        <v>154</v>
      </c>
      <c r="BE1098" s="216">
        <f>IF(N1098="základní",J1098,0)</f>
        <v>0</v>
      </c>
      <c r="BF1098" s="216">
        <f>IF(N1098="snížená",J1098,0)</f>
        <v>0</v>
      </c>
      <c r="BG1098" s="216">
        <f>IF(N1098="zákl. přenesená",J1098,0)</f>
        <v>0</v>
      </c>
      <c r="BH1098" s="216">
        <f>IF(N1098="sníž. přenesená",J1098,0)</f>
        <v>0</v>
      </c>
      <c r="BI1098" s="216">
        <f>IF(N1098="nulová",J1098,0)</f>
        <v>0</v>
      </c>
      <c r="BJ1098" s="18" t="s">
        <v>87</v>
      </c>
      <c r="BK1098" s="216">
        <f>ROUND(I1098*H1098,2)</f>
        <v>0</v>
      </c>
      <c r="BL1098" s="18" t="s">
        <v>162</v>
      </c>
      <c r="BM1098" s="215" t="s">
        <v>1405</v>
      </c>
    </row>
    <row r="1099" spans="1:65" s="2" customFormat="1" ht="24" customHeight="1">
      <c r="A1099" s="35"/>
      <c r="B1099" s="36"/>
      <c r="C1099" s="250" t="s">
        <v>1406</v>
      </c>
      <c r="D1099" s="250" t="s">
        <v>198</v>
      </c>
      <c r="E1099" s="251" t="s">
        <v>1407</v>
      </c>
      <c r="F1099" s="252" t="s">
        <v>1408</v>
      </c>
      <c r="G1099" s="253" t="s">
        <v>179</v>
      </c>
      <c r="H1099" s="254">
        <v>9</v>
      </c>
      <c r="I1099" s="255"/>
      <c r="J1099" s="256">
        <f>ROUND(I1099*H1099,2)</f>
        <v>0</v>
      </c>
      <c r="K1099" s="252" t="s">
        <v>161</v>
      </c>
      <c r="L1099" s="257"/>
      <c r="M1099" s="258" t="s">
        <v>1</v>
      </c>
      <c r="N1099" s="259" t="s">
        <v>44</v>
      </c>
      <c r="O1099" s="72"/>
      <c r="P1099" s="213">
        <f>O1099*H1099</f>
        <v>0</v>
      </c>
      <c r="Q1099" s="213">
        <v>2.5999999999999999E-3</v>
      </c>
      <c r="R1099" s="213">
        <f>Q1099*H1099</f>
        <v>2.3399999999999997E-2</v>
      </c>
      <c r="S1099" s="213">
        <v>0</v>
      </c>
      <c r="T1099" s="214">
        <f>S1099*H1099</f>
        <v>0</v>
      </c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R1099" s="215" t="s">
        <v>201</v>
      </c>
      <c r="AT1099" s="215" t="s">
        <v>198</v>
      </c>
      <c r="AU1099" s="215" t="s">
        <v>89</v>
      </c>
      <c r="AY1099" s="18" t="s">
        <v>154</v>
      </c>
      <c r="BE1099" s="216">
        <f>IF(N1099="základní",J1099,0)</f>
        <v>0</v>
      </c>
      <c r="BF1099" s="216">
        <f>IF(N1099="snížená",J1099,0)</f>
        <v>0</v>
      </c>
      <c r="BG1099" s="216">
        <f>IF(N1099="zákl. přenesená",J1099,0)</f>
        <v>0</v>
      </c>
      <c r="BH1099" s="216">
        <f>IF(N1099="sníž. přenesená",J1099,0)</f>
        <v>0</v>
      </c>
      <c r="BI1099" s="216">
        <f>IF(N1099="nulová",J1099,0)</f>
        <v>0</v>
      </c>
      <c r="BJ1099" s="18" t="s">
        <v>87</v>
      </c>
      <c r="BK1099" s="216">
        <f>ROUND(I1099*H1099,2)</f>
        <v>0</v>
      </c>
      <c r="BL1099" s="18" t="s">
        <v>162</v>
      </c>
      <c r="BM1099" s="215" t="s">
        <v>1409</v>
      </c>
    </row>
    <row r="1100" spans="1:65" s="13" customFormat="1" ht="11.25">
      <c r="B1100" s="217"/>
      <c r="C1100" s="218"/>
      <c r="D1100" s="219" t="s">
        <v>164</v>
      </c>
      <c r="E1100" s="220" t="s">
        <v>1</v>
      </c>
      <c r="F1100" s="221" t="s">
        <v>1410</v>
      </c>
      <c r="G1100" s="218"/>
      <c r="H1100" s="220" t="s">
        <v>1</v>
      </c>
      <c r="I1100" s="222"/>
      <c r="J1100" s="218"/>
      <c r="K1100" s="218"/>
      <c r="L1100" s="223"/>
      <c r="M1100" s="224"/>
      <c r="N1100" s="225"/>
      <c r="O1100" s="225"/>
      <c r="P1100" s="225"/>
      <c r="Q1100" s="225"/>
      <c r="R1100" s="225"/>
      <c r="S1100" s="225"/>
      <c r="T1100" s="226"/>
      <c r="AT1100" s="227" t="s">
        <v>164</v>
      </c>
      <c r="AU1100" s="227" t="s">
        <v>89</v>
      </c>
      <c r="AV1100" s="13" t="s">
        <v>87</v>
      </c>
      <c r="AW1100" s="13" t="s">
        <v>34</v>
      </c>
      <c r="AX1100" s="13" t="s">
        <v>79</v>
      </c>
      <c r="AY1100" s="227" t="s">
        <v>154</v>
      </c>
    </row>
    <row r="1101" spans="1:65" s="13" customFormat="1" ht="11.25">
      <c r="B1101" s="217"/>
      <c r="C1101" s="218"/>
      <c r="D1101" s="219" t="s">
        <v>164</v>
      </c>
      <c r="E1101" s="220" t="s">
        <v>1</v>
      </c>
      <c r="F1101" s="221" t="s">
        <v>1411</v>
      </c>
      <c r="G1101" s="218"/>
      <c r="H1101" s="220" t="s">
        <v>1</v>
      </c>
      <c r="I1101" s="222"/>
      <c r="J1101" s="218"/>
      <c r="K1101" s="218"/>
      <c r="L1101" s="223"/>
      <c r="M1101" s="224"/>
      <c r="N1101" s="225"/>
      <c r="O1101" s="225"/>
      <c r="P1101" s="225"/>
      <c r="Q1101" s="225"/>
      <c r="R1101" s="225"/>
      <c r="S1101" s="225"/>
      <c r="T1101" s="226"/>
      <c r="AT1101" s="227" t="s">
        <v>164</v>
      </c>
      <c r="AU1101" s="227" t="s">
        <v>89</v>
      </c>
      <c r="AV1101" s="13" t="s">
        <v>87</v>
      </c>
      <c r="AW1101" s="13" t="s">
        <v>34</v>
      </c>
      <c r="AX1101" s="13" t="s">
        <v>79</v>
      </c>
      <c r="AY1101" s="227" t="s">
        <v>154</v>
      </c>
    </row>
    <row r="1102" spans="1:65" s="14" customFormat="1" ht="11.25">
      <c r="B1102" s="228"/>
      <c r="C1102" s="229"/>
      <c r="D1102" s="219" t="s">
        <v>164</v>
      </c>
      <c r="E1102" s="230" t="s">
        <v>1</v>
      </c>
      <c r="F1102" s="231" t="s">
        <v>1412</v>
      </c>
      <c r="G1102" s="229"/>
      <c r="H1102" s="232">
        <v>9</v>
      </c>
      <c r="I1102" s="233"/>
      <c r="J1102" s="229"/>
      <c r="K1102" s="229"/>
      <c r="L1102" s="234"/>
      <c r="M1102" s="235"/>
      <c r="N1102" s="236"/>
      <c r="O1102" s="236"/>
      <c r="P1102" s="236"/>
      <c r="Q1102" s="236"/>
      <c r="R1102" s="236"/>
      <c r="S1102" s="236"/>
      <c r="T1102" s="237"/>
      <c r="AT1102" s="238" t="s">
        <v>164</v>
      </c>
      <c r="AU1102" s="238" t="s">
        <v>89</v>
      </c>
      <c r="AV1102" s="14" t="s">
        <v>89</v>
      </c>
      <c r="AW1102" s="14" t="s">
        <v>34</v>
      </c>
      <c r="AX1102" s="14" t="s">
        <v>87</v>
      </c>
      <c r="AY1102" s="238" t="s">
        <v>154</v>
      </c>
    </row>
    <row r="1103" spans="1:65" s="2" customFormat="1" ht="16.5" customHeight="1">
      <c r="A1103" s="35"/>
      <c r="B1103" s="36"/>
      <c r="C1103" s="204" t="s">
        <v>1413</v>
      </c>
      <c r="D1103" s="204" t="s">
        <v>157</v>
      </c>
      <c r="E1103" s="205" t="s">
        <v>1384</v>
      </c>
      <c r="F1103" s="206" t="s">
        <v>1385</v>
      </c>
      <c r="G1103" s="207" t="s">
        <v>247</v>
      </c>
      <c r="H1103" s="208">
        <v>14</v>
      </c>
      <c r="I1103" s="209"/>
      <c r="J1103" s="210">
        <f>ROUND(I1103*H1103,2)</f>
        <v>0</v>
      </c>
      <c r="K1103" s="206" t="s">
        <v>161</v>
      </c>
      <c r="L1103" s="40"/>
      <c r="M1103" s="211" t="s">
        <v>1</v>
      </c>
      <c r="N1103" s="212" t="s">
        <v>44</v>
      </c>
      <c r="O1103" s="72"/>
      <c r="P1103" s="213">
        <f>O1103*H1103</f>
        <v>0</v>
      </c>
      <c r="Q1103" s="213">
        <v>1.0000000000000001E-5</v>
      </c>
      <c r="R1103" s="213">
        <f>Q1103*H1103</f>
        <v>1.4000000000000001E-4</v>
      </c>
      <c r="S1103" s="213">
        <v>0</v>
      </c>
      <c r="T1103" s="214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215" t="s">
        <v>162</v>
      </c>
      <c r="AT1103" s="215" t="s">
        <v>157</v>
      </c>
      <c r="AU1103" s="215" t="s">
        <v>89</v>
      </c>
      <c r="AY1103" s="18" t="s">
        <v>154</v>
      </c>
      <c r="BE1103" s="216">
        <f>IF(N1103="základní",J1103,0)</f>
        <v>0</v>
      </c>
      <c r="BF1103" s="216">
        <f>IF(N1103="snížená",J1103,0)</f>
        <v>0</v>
      </c>
      <c r="BG1103" s="216">
        <f>IF(N1103="zákl. přenesená",J1103,0)</f>
        <v>0</v>
      </c>
      <c r="BH1103" s="216">
        <f>IF(N1103="sníž. přenesená",J1103,0)</f>
        <v>0</v>
      </c>
      <c r="BI1103" s="216">
        <f>IF(N1103="nulová",J1103,0)</f>
        <v>0</v>
      </c>
      <c r="BJ1103" s="18" t="s">
        <v>87</v>
      </c>
      <c r="BK1103" s="216">
        <f>ROUND(I1103*H1103,2)</f>
        <v>0</v>
      </c>
      <c r="BL1103" s="18" t="s">
        <v>162</v>
      </c>
      <c r="BM1103" s="215" t="s">
        <v>1414</v>
      </c>
    </row>
    <row r="1104" spans="1:65" s="13" customFormat="1" ht="11.25">
      <c r="B1104" s="217"/>
      <c r="C1104" s="218"/>
      <c r="D1104" s="219" t="s">
        <v>164</v>
      </c>
      <c r="E1104" s="220" t="s">
        <v>1</v>
      </c>
      <c r="F1104" s="221" t="s">
        <v>1387</v>
      </c>
      <c r="G1104" s="218"/>
      <c r="H1104" s="220" t="s">
        <v>1</v>
      </c>
      <c r="I1104" s="222"/>
      <c r="J1104" s="218"/>
      <c r="K1104" s="218"/>
      <c r="L1104" s="223"/>
      <c r="M1104" s="224"/>
      <c r="N1104" s="225"/>
      <c r="O1104" s="225"/>
      <c r="P1104" s="225"/>
      <c r="Q1104" s="225"/>
      <c r="R1104" s="225"/>
      <c r="S1104" s="225"/>
      <c r="T1104" s="226"/>
      <c r="AT1104" s="227" t="s">
        <v>164</v>
      </c>
      <c r="AU1104" s="227" t="s">
        <v>89</v>
      </c>
      <c r="AV1104" s="13" t="s">
        <v>87</v>
      </c>
      <c r="AW1104" s="13" t="s">
        <v>34</v>
      </c>
      <c r="AX1104" s="13" t="s">
        <v>79</v>
      </c>
      <c r="AY1104" s="227" t="s">
        <v>154</v>
      </c>
    </row>
    <row r="1105" spans="1:65" s="13" customFormat="1" ht="11.25">
      <c r="B1105" s="217"/>
      <c r="C1105" s="218"/>
      <c r="D1105" s="219" t="s">
        <v>164</v>
      </c>
      <c r="E1105" s="220" t="s">
        <v>1</v>
      </c>
      <c r="F1105" s="221" t="s">
        <v>1415</v>
      </c>
      <c r="G1105" s="218"/>
      <c r="H1105" s="220" t="s">
        <v>1</v>
      </c>
      <c r="I1105" s="222"/>
      <c r="J1105" s="218"/>
      <c r="K1105" s="218"/>
      <c r="L1105" s="223"/>
      <c r="M1105" s="224"/>
      <c r="N1105" s="225"/>
      <c r="O1105" s="225"/>
      <c r="P1105" s="225"/>
      <c r="Q1105" s="225"/>
      <c r="R1105" s="225"/>
      <c r="S1105" s="225"/>
      <c r="T1105" s="226"/>
      <c r="AT1105" s="227" t="s">
        <v>164</v>
      </c>
      <c r="AU1105" s="227" t="s">
        <v>89</v>
      </c>
      <c r="AV1105" s="13" t="s">
        <v>87</v>
      </c>
      <c r="AW1105" s="13" t="s">
        <v>34</v>
      </c>
      <c r="AX1105" s="13" t="s">
        <v>79</v>
      </c>
      <c r="AY1105" s="227" t="s">
        <v>154</v>
      </c>
    </row>
    <row r="1106" spans="1:65" s="14" customFormat="1" ht="11.25">
      <c r="B1106" s="228"/>
      <c r="C1106" s="229"/>
      <c r="D1106" s="219" t="s">
        <v>164</v>
      </c>
      <c r="E1106" s="230" t="s">
        <v>1</v>
      </c>
      <c r="F1106" s="231" t="s">
        <v>1416</v>
      </c>
      <c r="G1106" s="229"/>
      <c r="H1106" s="232">
        <v>14</v>
      </c>
      <c r="I1106" s="233"/>
      <c r="J1106" s="229"/>
      <c r="K1106" s="229"/>
      <c r="L1106" s="234"/>
      <c r="M1106" s="235"/>
      <c r="N1106" s="236"/>
      <c r="O1106" s="236"/>
      <c r="P1106" s="236"/>
      <c r="Q1106" s="236"/>
      <c r="R1106" s="236"/>
      <c r="S1106" s="236"/>
      <c r="T1106" s="237"/>
      <c r="AT1106" s="238" t="s">
        <v>164</v>
      </c>
      <c r="AU1106" s="238" t="s">
        <v>89</v>
      </c>
      <c r="AV1106" s="14" t="s">
        <v>89</v>
      </c>
      <c r="AW1106" s="14" t="s">
        <v>34</v>
      </c>
      <c r="AX1106" s="14" t="s">
        <v>87</v>
      </c>
      <c r="AY1106" s="238" t="s">
        <v>154</v>
      </c>
    </row>
    <row r="1107" spans="1:65" s="2" customFormat="1" ht="16.5" customHeight="1">
      <c r="A1107" s="35"/>
      <c r="B1107" s="36"/>
      <c r="C1107" s="250" t="s">
        <v>1417</v>
      </c>
      <c r="D1107" s="250" t="s">
        <v>198</v>
      </c>
      <c r="E1107" s="251" t="s">
        <v>1418</v>
      </c>
      <c r="F1107" s="252" t="s">
        <v>1419</v>
      </c>
      <c r="G1107" s="253" t="s">
        <v>247</v>
      </c>
      <c r="H1107" s="254">
        <v>16</v>
      </c>
      <c r="I1107" s="255"/>
      <c r="J1107" s="256">
        <f>ROUND(I1107*H1107,2)</f>
        <v>0</v>
      </c>
      <c r="K1107" s="252" t="s">
        <v>1</v>
      </c>
      <c r="L1107" s="257"/>
      <c r="M1107" s="258" t="s">
        <v>1</v>
      </c>
      <c r="N1107" s="259" t="s">
        <v>44</v>
      </c>
      <c r="O1107" s="72"/>
      <c r="P1107" s="213">
        <f>O1107*H1107</f>
        <v>0</v>
      </c>
      <c r="Q1107" s="213">
        <v>2.2000000000000001E-4</v>
      </c>
      <c r="R1107" s="213">
        <f>Q1107*H1107</f>
        <v>3.5200000000000001E-3</v>
      </c>
      <c r="S1107" s="213">
        <v>0</v>
      </c>
      <c r="T1107" s="214">
        <f>S1107*H1107</f>
        <v>0</v>
      </c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R1107" s="215" t="s">
        <v>201</v>
      </c>
      <c r="AT1107" s="215" t="s">
        <v>198</v>
      </c>
      <c r="AU1107" s="215" t="s">
        <v>89</v>
      </c>
      <c r="AY1107" s="18" t="s">
        <v>154</v>
      </c>
      <c r="BE1107" s="216">
        <f>IF(N1107="základní",J1107,0)</f>
        <v>0</v>
      </c>
      <c r="BF1107" s="216">
        <f>IF(N1107="snížená",J1107,0)</f>
        <v>0</v>
      </c>
      <c r="BG1107" s="216">
        <f>IF(N1107="zákl. přenesená",J1107,0)</f>
        <v>0</v>
      </c>
      <c r="BH1107" s="216">
        <f>IF(N1107="sníž. přenesená",J1107,0)</f>
        <v>0</v>
      </c>
      <c r="BI1107" s="216">
        <f>IF(N1107="nulová",J1107,0)</f>
        <v>0</v>
      </c>
      <c r="BJ1107" s="18" t="s">
        <v>87</v>
      </c>
      <c r="BK1107" s="216">
        <f>ROUND(I1107*H1107,2)</f>
        <v>0</v>
      </c>
      <c r="BL1107" s="18" t="s">
        <v>162</v>
      </c>
      <c r="BM1107" s="215" t="s">
        <v>1420</v>
      </c>
    </row>
    <row r="1108" spans="1:65" s="13" customFormat="1" ht="11.25">
      <c r="B1108" s="217"/>
      <c r="C1108" s="218"/>
      <c r="D1108" s="219" t="s">
        <v>164</v>
      </c>
      <c r="E1108" s="220" t="s">
        <v>1</v>
      </c>
      <c r="F1108" s="221" t="s">
        <v>1394</v>
      </c>
      <c r="G1108" s="218"/>
      <c r="H1108" s="220" t="s">
        <v>1</v>
      </c>
      <c r="I1108" s="222"/>
      <c r="J1108" s="218"/>
      <c r="K1108" s="218"/>
      <c r="L1108" s="223"/>
      <c r="M1108" s="224"/>
      <c r="N1108" s="225"/>
      <c r="O1108" s="225"/>
      <c r="P1108" s="225"/>
      <c r="Q1108" s="225"/>
      <c r="R1108" s="225"/>
      <c r="S1108" s="225"/>
      <c r="T1108" s="226"/>
      <c r="AT1108" s="227" t="s">
        <v>164</v>
      </c>
      <c r="AU1108" s="227" t="s">
        <v>89</v>
      </c>
      <c r="AV1108" s="13" t="s">
        <v>87</v>
      </c>
      <c r="AW1108" s="13" t="s">
        <v>34</v>
      </c>
      <c r="AX1108" s="13" t="s">
        <v>79</v>
      </c>
      <c r="AY1108" s="227" t="s">
        <v>154</v>
      </c>
    </row>
    <row r="1109" spans="1:65" s="14" customFormat="1" ht="11.25">
      <c r="B1109" s="228"/>
      <c r="C1109" s="229"/>
      <c r="D1109" s="219" t="s">
        <v>164</v>
      </c>
      <c r="E1109" s="230" t="s">
        <v>1</v>
      </c>
      <c r="F1109" s="231" t="s">
        <v>1421</v>
      </c>
      <c r="G1109" s="229"/>
      <c r="H1109" s="232">
        <v>16</v>
      </c>
      <c r="I1109" s="233"/>
      <c r="J1109" s="229"/>
      <c r="K1109" s="229"/>
      <c r="L1109" s="234"/>
      <c r="M1109" s="235"/>
      <c r="N1109" s="236"/>
      <c r="O1109" s="236"/>
      <c r="P1109" s="236"/>
      <c r="Q1109" s="236"/>
      <c r="R1109" s="236"/>
      <c r="S1109" s="236"/>
      <c r="T1109" s="237"/>
      <c r="AT1109" s="238" t="s">
        <v>164</v>
      </c>
      <c r="AU1109" s="238" t="s">
        <v>89</v>
      </c>
      <c r="AV1109" s="14" t="s">
        <v>89</v>
      </c>
      <c r="AW1109" s="14" t="s">
        <v>34</v>
      </c>
      <c r="AX1109" s="14" t="s">
        <v>87</v>
      </c>
      <c r="AY1109" s="238" t="s">
        <v>154</v>
      </c>
    </row>
    <row r="1110" spans="1:65" s="2" customFormat="1" ht="24" customHeight="1">
      <c r="A1110" s="35"/>
      <c r="B1110" s="36"/>
      <c r="C1110" s="204" t="s">
        <v>1422</v>
      </c>
      <c r="D1110" s="204" t="s">
        <v>157</v>
      </c>
      <c r="E1110" s="205" t="s">
        <v>1423</v>
      </c>
      <c r="F1110" s="206" t="s">
        <v>1424</v>
      </c>
      <c r="G1110" s="207" t="s">
        <v>179</v>
      </c>
      <c r="H1110" s="208">
        <v>39</v>
      </c>
      <c r="I1110" s="209"/>
      <c r="J1110" s="210">
        <f>ROUND(I1110*H1110,2)</f>
        <v>0</v>
      </c>
      <c r="K1110" s="206" t="s">
        <v>161</v>
      </c>
      <c r="L1110" s="40"/>
      <c r="M1110" s="211" t="s">
        <v>1</v>
      </c>
      <c r="N1110" s="212" t="s">
        <v>44</v>
      </c>
      <c r="O1110" s="72"/>
      <c r="P1110" s="213">
        <f>O1110*H1110</f>
        <v>0</v>
      </c>
      <c r="Q1110" s="213">
        <v>5.9999999999999995E-4</v>
      </c>
      <c r="R1110" s="213">
        <f>Q1110*H1110</f>
        <v>2.3399999999999997E-2</v>
      </c>
      <c r="S1110" s="213">
        <v>0</v>
      </c>
      <c r="T1110" s="214">
        <f>S1110*H1110</f>
        <v>0</v>
      </c>
      <c r="U1110" s="35"/>
      <c r="V1110" s="35"/>
      <c r="W1110" s="35"/>
      <c r="X1110" s="35"/>
      <c r="Y1110" s="35"/>
      <c r="Z1110" s="35"/>
      <c r="AA1110" s="35"/>
      <c r="AB1110" s="35"/>
      <c r="AC1110" s="35"/>
      <c r="AD1110" s="35"/>
      <c r="AE1110" s="35"/>
      <c r="AR1110" s="215" t="s">
        <v>299</v>
      </c>
      <c r="AT1110" s="215" t="s">
        <v>157</v>
      </c>
      <c r="AU1110" s="215" t="s">
        <v>89</v>
      </c>
      <c r="AY1110" s="18" t="s">
        <v>154</v>
      </c>
      <c r="BE1110" s="216">
        <f>IF(N1110="základní",J1110,0)</f>
        <v>0</v>
      </c>
      <c r="BF1110" s="216">
        <f>IF(N1110="snížená",J1110,0)</f>
        <v>0</v>
      </c>
      <c r="BG1110" s="216">
        <f>IF(N1110="zákl. přenesená",J1110,0)</f>
        <v>0</v>
      </c>
      <c r="BH1110" s="216">
        <f>IF(N1110="sníž. přenesená",J1110,0)</f>
        <v>0</v>
      </c>
      <c r="BI1110" s="216">
        <f>IF(N1110="nulová",J1110,0)</f>
        <v>0</v>
      </c>
      <c r="BJ1110" s="18" t="s">
        <v>87</v>
      </c>
      <c r="BK1110" s="216">
        <f>ROUND(I1110*H1110,2)</f>
        <v>0</v>
      </c>
      <c r="BL1110" s="18" t="s">
        <v>299</v>
      </c>
      <c r="BM1110" s="215" t="s">
        <v>1425</v>
      </c>
    </row>
    <row r="1111" spans="1:65" s="13" customFormat="1" ht="11.25">
      <c r="B1111" s="217"/>
      <c r="C1111" s="218"/>
      <c r="D1111" s="219" t="s">
        <v>164</v>
      </c>
      <c r="E1111" s="220" t="s">
        <v>1</v>
      </c>
      <c r="F1111" s="221" t="s">
        <v>1426</v>
      </c>
      <c r="G1111" s="218"/>
      <c r="H1111" s="220" t="s">
        <v>1</v>
      </c>
      <c r="I1111" s="222"/>
      <c r="J1111" s="218"/>
      <c r="K1111" s="218"/>
      <c r="L1111" s="223"/>
      <c r="M1111" s="224"/>
      <c r="N1111" s="225"/>
      <c r="O1111" s="225"/>
      <c r="P1111" s="225"/>
      <c r="Q1111" s="225"/>
      <c r="R1111" s="225"/>
      <c r="S1111" s="225"/>
      <c r="T1111" s="226"/>
      <c r="AT1111" s="227" t="s">
        <v>164</v>
      </c>
      <c r="AU1111" s="227" t="s">
        <v>89</v>
      </c>
      <c r="AV1111" s="13" t="s">
        <v>87</v>
      </c>
      <c r="AW1111" s="13" t="s">
        <v>34</v>
      </c>
      <c r="AX1111" s="13" t="s">
        <v>79</v>
      </c>
      <c r="AY1111" s="227" t="s">
        <v>154</v>
      </c>
    </row>
    <row r="1112" spans="1:65" s="14" customFormat="1" ht="11.25">
      <c r="B1112" s="228"/>
      <c r="C1112" s="229"/>
      <c r="D1112" s="219" t="s">
        <v>164</v>
      </c>
      <c r="E1112" s="230" t="s">
        <v>1</v>
      </c>
      <c r="F1112" s="231" t="s">
        <v>1347</v>
      </c>
      <c r="G1112" s="229"/>
      <c r="H1112" s="232">
        <v>39</v>
      </c>
      <c r="I1112" s="233"/>
      <c r="J1112" s="229"/>
      <c r="K1112" s="229"/>
      <c r="L1112" s="234"/>
      <c r="M1112" s="235"/>
      <c r="N1112" s="236"/>
      <c r="O1112" s="236"/>
      <c r="P1112" s="236"/>
      <c r="Q1112" s="236"/>
      <c r="R1112" s="236"/>
      <c r="S1112" s="236"/>
      <c r="T1112" s="237"/>
      <c r="AT1112" s="238" t="s">
        <v>164</v>
      </c>
      <c r="AU1112" s="238" t="s">
        <v>89</v>
      </c>
      <c r="AV1112" s="14" t="s">
        <v>89</v>
      </c>
      <c r="AW1112" s="14" t="s">
        <v>34</v>
      </c>
      <c r="AX1112" s="14" t="s">
        <v>87</v>
      </c>
      <c r="AY1112" s="238" t="s">
        <v>154</v>
      </c>
    </row>
    <row r="1113" spans="1:65" s="2" customFormat="1" ht="24" customHeight="1">
      <c r="A1113" s="35"/>
      <c r="B1113" s="36"/>
      <c r="C1113" s="204" t="s">
        <v>1427</v>
      </c>
      <c r="D1113" s="204" t="s">
        <v>157</v>
      </c>
      <c r="E1113" s="205" t="s">
        <v>1428</v>
      </c>
      <c r="F1113" s="206" t="s">
        <v>1429</v>
      </c>
      <c r="G1113" s="207" t="s">
        <v>179</v>
      </c>
      <c r="H1113" s="208">
        <v>3.7</v>
      </c>
      <c r="I1113" s="209"/>
      <c r="J1113" s="210">
        <f>ROUND(I1113*H1113,2)</f>
        <v>0</v>
      </c>
      <c r="K1113" s="206" t="s">
        <v>161</v>
      </c>
      <c r="L1113" s="40"/>
      <c r="M1113" s="211" t="s">
        <v>1</v>
      </c>
      <c r="N1113" s="212" t="s">
        <v>44</v>
      </c>
      <c r="O1113" s="72"/>
      <c r="P1113" s="213">
        <f>O1113*H1113</f>
        <v>0</v>
      </c>
      <c r="Q1113" s="213">
        <v>5.0000000000000001E-4</v>
      </c>
      <c r="R1113" s="213">
        <f>Q1113*H1113</f>
        <v>1.8500000000000001E-3</v>
      </c>
      <c r="S1113" s="213">
        <v>0</v>
      </c>
      <c r="T1113" s="214">
        <f>S1113*H1113</f>
        <v>0</v>
      </c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R1113" s="215" t="s">
        <v>299</v>
      </c>
      <c r="AT1113" s="215" t="s">
        <v>157</v>
      </c>
      <c r="AU1113" s="215" t="s">
        <v>89</v>
      </c>
      <c r="AY1113" s="18" t="s">
        <v>154</v>
      </c>
      <c r="BE1113" s="216">
        <f>IF(N1113="základní",J1113,0)</f>
        <v>0</v>
      </c>
      <c r="BF1113" s="216">
        <f>IF(N1113="snížená",J1113,0)</f>
        <v>0</v>
      </c>
      <c r="BG1113" s="216">
        <f>IF(N1113="zákl. přenesená",J1113,0)</f>
        <v>0</v>
      </c>
      <c r="BH1113" s="216">
        <f>IF(N1113="sníž. přenesená",J1113,0)</f>
        <v>0</v>
      </c>
      <c r="BI1113" s="216">
        <f>IF(N1113="nulová",J1113,0)</f>
        <v>0</v>
      </c>
      <c r="BJ1113" s="18" t="s">
        <v>87</v>
      </c>
      <c r="BK1113" s="216">
        <f>ROUND(I1113*H1113,2)</f>
        <v>0</v>
      </c>
      <c r="BL1113" s="18" t="s">
        <v>299</v>
      </c>
      <c r="BM1113" s="215" t="s">
        <v>1430</v>
      </c>
    </row>
    <row r="1114" spans="1:65" s="13" customFormat="1" ht="11.25">
      <c r="B1114" s="217"/>
      <c r="C1114" s="218"/>
      <c r="D1114" s="219" t="s">
        <v>164</v>
      </c>
      <c r="E1114" s="220" t="s">
        <v>1</v>
      </c>
      <c r="F1114" s="221" t="s">
        <v>1431</v>
      </c>
      <c r="G1114" s="218"/>
      <c r="H1114" s="220" t="s">
        <v>1</v>
      </c>
      <c r="I1114" s="222"/>
      <c r="J1114" s="218"/>
      <c r="K1114" s="218"/>
      <c r="L1114" s="223"/>
      <c r="M1114" s="224"/>
      <c r="N1114" s="225"/>
      <c r="O1114" s="225"/>
      <c r="P1114" s="225"/>
      <c r="Q1114" s="225"/>
      <c r="R1114" s="225"/>
      <c r="S1114" s="225"/>
      <c r="T1114" s="226"/>
      <c r="AT1114" s="227" t="s">
        <v>164</v>
      </c>
      <c r="AU1114" s="227" t="s">
        <v>89</v>
      </c>
      <c r="AV1114" s="13" t="s">
        <v>87</v>
      </c>
      <c r="AW1114" s="13" t="s">
        <v>34</v>
      </c>
      <c r="AX1114" s="13" t="s">
        <v>79</v>
      </c>
      <c r="AY1114" s="227" t="s">
        <v>154</v>
      </c>
    </row>
    <row r="1115" spans="1:65" s="14" customFormat="1" ht="11.25">
      <c r="B1115" s="228"/>
      <c r="C1115" s="229"/>
      <c r="D1115" s="219" t="s">
        <v>164</v>
      </c>
      <c r="E1115" s="230" t="s">
        <v>1</v>
      </c>
      <c r="F1115" s="231" t="s">
        <v>1432</v>
      </c>
      <c r="G1115" s="229"/>
      <c r="H1115" s="232">
        <v>3.7</v>
      </c>
      <c r="I1115" s="233"/>
      <c r="J1115" s="229"/>
      <c r="K1115" s="229"/>
      <c r="L1115" s="234"/>
      <c r="M1115" s="235"/>
      <c r="N1115" s="236"/>
      <c r="O1115" s="236"/>
      <c r="P1115" s="236"/>
      <c r="Q1115" s="236"/>
      <c r="R1115" s="236"/>
      <c r="S1115" s="236"/>
      <c r="T1115" s="237"/>
      <c r="AT1115" s="238" t="s">
        <v>164</v>
      </c>
      <c r="AU1115" s="238" t="s">
        <v>89</v>
      </c>
      <c r="AV1115" s="14" t="s">
        <v>89</v>
      </c>
      <c r="AW1115" s="14" t="s">
        <v>34</v>
      </c>
      <c r="AX1115" s="14" t="s">
        <v>87</v>
      </c>
      <c r="AY1115" s="238" t="s">
        <v>154</v>
      </c>
    </row>
    <row r="1116" spans="1:65" s="2" customFormat="1" ht="24" customHeight="1">
      <c r="A1116" s="35"/>
      <c r="B1116" s="36"/>
      <c r="C1116" s="250" t="s">
        <v>1433</v>
      </c>
      <c r="D1116" s="250" t="s">
        <v>198</v>
      </c>
      <c r="E1116" s="251" t="s">
        <v>1434</v>
      </c>
      <c r="F1116" s="252" t="s">
        <v>1435</v>
      </c>
      <c r="G1116" s="253" t="s">
        <v>179</v>
      </c>
      <c r="H1116" s="254">
        <v>47</v>
      </c>
      <c r="I1116" s="255"/>
      <c r="J1116" s="256">
        <f>ROUND(I1116*H1116,2)</f>
        <v>0</v>
      </c>
      <c r="K1116" s="252" t="s">
        <v>1</v>
      </c>
      <c r="L1116" s="257"/>
      <c r="M1116" s="258" t="s">
        <v>1</v>
      </c>
      <c r="N1116" s="259" t="s">
        <v>44</v>
      </c>
      <c r="O1116" s="72"/>
      <c r="P1116" s="213">
        <f>O1116*H1116</f>
        <v>0</v>
      </c>
      <c r="Q1116" s="213">
        <v>2.3E-3</v>
      </c>
      <c r="R1116" s="213">
        <f>Q1116*H1116</f>
        <v>0.1081</v>
      </c>
      <c r="S1116" s="213">
        <v>0</v>
      </c>
      <c r="T1116" s="214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15" t="s">
        <v>449</v>
      </c>
      <c r="AT1116" s="215" t="s">
        <v>198</v>
      </c>
      <c r="AU1116" s="215" t="s">
        <v>89</v>
      </c>
      <c r="AY1116" s="18" t="s">
        <v>154</v>
      </c>
      <c r="BE1116" s="216">
        <f>IF(N1116="základní",J1116,0)</f>
        <v>0</v>
      </c>
      <c r="BF1116" s="216">
        <f>IF(N1116="snížená",J1116,0)</f>
        <v>0</v>
      </c>
      <c r="BG1116" s="216">
        <f>IF(N1116="zákl. přenesená",J1116,0)</f>
        <v>0</v>
      </c>
      <c r="BH1116" s="216">
        <f>IF(N1116="sníž. přenesená",J1116,0)</f>
        <v>0</v>
      </c>
      <c r="BI1116" s="216">
        <f>IF(N1116="nulová",J1116,0)</f>
        <v>0</v>
      </c>
      <c r="BJ1116" s="18" t="s">
        <v>87</v>
      </c>
      <c r="BK1116" s="216">
        <f>ROUND(I1116*H1116,2)</f>
        <v>0</v>
      </c>
      <c r="BL1116" s="18" t="s">
        <v>299</v>
      </c>
      <c r="BM1116" s="215" t="s">
        <v>1436</v>
      </c>
    </row>
    <row r="1117" spans="1:65" s="13" customFormat="1" ht="11.25">
      <c r="B1117" s="217"/>
      <c r="C1117" s="218"/>
      <c r="D1117" s="219" t="s">
        <v>164</v>
      </c>
      <c r="E1117" s="220" t="s">
        <v>1</v>
      </c>
      <c r="F1117" s="221" t="s">
        <v>1437</v>
      </c>
      <c r="G1117" s="218"/>
      <c r="H1117" s="220" t="s">
        <v>1</v>
      </c>
      <c r="I1117" s="222"/>
      <c r="J1117" s="218"/>
      <c r="K1117" s="218"/>
      <c r="L1117" s="223"/>
      <c r="M1117" s="224"/>
      <c r="N1117" s="225"/>
      <c r="O1117" s="225"/>
      <c r="P1117" s="225"/>
      <c r="Q1117" s="225"/>
      <c r="R1117" s="225"/>
      <c r="S1117" s="225"/>
      <c r="T1117" s="226"/>
      <c r="AT1117" s="227" t="s">
        <v>164</v>
      </c>
      <c r="AU1117" s="227" t="s">
        <v>89</v>
      </c>
      <c r="AV1117" s="13" t="s">
        <v>87</v>
      </c>
      <c r="AW1117" s="13" t="s">
        <v>34</v>
      </c>
      <c r="AX1117" s="13" t="s">
        <v>79</v>
      </c>
      <c r="AY1117" s="227" t="s">
        <v>154</v>
      </c>
    </row>
    <row r="1118" spans="1:65" s="14" customFormat="1" ht="11.25">
      <c r="B1118" s="228"/>
      <c r="C1118" s="229"/>
      <c r="D1118" s="219" t="s">
        <v>164</v>
      </c>
      <c r="E1118" s="230" t="s">
        <v>1</v>
      </c>
      <c r="F1118" s="231" t="s">
        <v>1438</v>
      </c>
      <c r="G1118" s="229"/>
      <c r="H1118" s="232">
        <v>42.9</v>
      </c>
      <c r="I1118" s="233"/>
      <c r="J1118" s="229"/>
      <c r="K1118" s="229"/>
      <c r="L1118" s="234"/>
      <c r="M1118" s="235"/>
      <c r="N1118" s="236"/>
      <c r="O1118" s="236"/>
      <c r="P1118" s="236"/>
      <c r="Q1118" s="236"/>
      <c r="R1118" s="236"/>
      <c r="S1118" s="236"/>
      <c r="T1118" s="237"/>
      <c r="AT1118" s="238" t="s">
        <v>164</v>
      </c>
      <c r="AU1118" s="238" t="s">
        <v>89</v>
      </c>
      <c r="AV1118" s="14" t="s">
        <v>89</v>
      </c>
      <c r="AW1118" s="14" t="s">
        <v>34</v>
      </c>
      <c r="AX1118" s="14" t="s">
        <v>79</v>
      </c>
      <c r="AY1118" s="238" t="s">
        <v>154</v>
      </c>
    </row>
    <row r="1119" spans="1:65" s="13" customFormat="1" ht="11.25">
      <c r="B1119" s="217"/>
      <c r="C1119" s="218"/>
      <c r="D1119" s="219" t="s">
        <v>164</v>
      </c>
      <c r="E1119" s="220" t="s">
        <v>1</v>
      </c>
      <c r="F1119" s="221" t="s">
        <v>1439</v>
      </c>
      <c r="G1119" s="218"/>
      <c r="H1119" s="220" t="s">
        <v>1</v>
      </c>
      <c r="I1119" s="222"/>
      <c r="J1119" s="218"/>
      <c r="K1119" s="218"/>
      <c r="L1119" s="223"/>
      <c r="M1119" s="224"/>
      <c r="N1119" s="225"/>
      <c r="O1119" s="225"/>
      <c r="P1119" s="225"/>
      <c r="Q1119" s="225"/>
      <c r="R1119" s="225"/>
      <c r="S1119" s="225"/>
      <c r="T1119" s="226"/>
      <c r="AT1119" s="227" t="s">
        <v>164</v>
      </c>
      <c r="AU1119" s="227" t="s">
        <v>89</v>
      </c>
      <c r="AV1119" s="13" t="s">
        <v>87</v>
      </c>
      <c r="AW1119" s="13" t="s">
        <v>34</v>
      </c>
      <c r="AX1119" s="13" t="s">
        <v>79</v>
      </c>
      <c r="AY1119" s="227" t="s">
        <v>154</v>
      </c>
    </row>
    <row r="1120" spans="1:65" s="14" customFormat="1" ht="11.25">
      <c r="B1120" s="228"/>
      <c r="C1120" s="229"/>
      <c r="D1120" s="219" t="s">
        <v>164</v>
      </c>
      <c r="E1120" s="230" t="s">
        <v>1</v>
      </c>
      <c r="F1120" s="231" t="s">
        <v>1440</v>
      </c>
      <c r="G1120" s="229"/>
      <c r="H1120" s="232">
        <v>4.07</v>
      </c>
      <c r="I1120" s="233"/>
      <c r="J1120" s="229"/>
      <c r="K1120" s="229"/>
      <c r="L1120" s="234"/>
      <c r="M1120" s="235"/>
      <c r="N1120" s="236"/>
      <c r="O1120" s="236"/>
      <c r="P1120" s="236"/>
      <c r="Q1120" s="236"/>
      <c r="R1120" s="236"/>
      <c r="S1120" s="236"/>
      <c r="T1120" s="237"/>
      <c r="AT1120" s="238" t="s">
        <v>164</v>
      </c>
      <c r="AU1120" s="238" t="s">
        <v>89</v>
      </c>
      <c r="AV1120" s="14" t="s">
        <v>89</v>
      </c>
      <c r="AW1120" s="14" t="s">
        <v>34</v>
      </c>
      <c r="AX1120" s="14" t="s">
        <v>79</v>
      </c>
      <c r="AY1120" s="238" t="s">
        <v>154</v>
      </c>
    </row>
    <row r="1121" spans="1:65" s="14" customFormat="1" ht="11.25">
      <c r="B1121" s="228"/>
      <c r="C1121" s="229"/>
      <c r="D1121" s="219" t="s">
        <v>164</v>
      </c>
      <c r="E1121" s="230" t="s">
        <v>1</v>
      </c>
      <c r="F1121" s="231" t="s">
        <v>1441</v>
      </c>
      <c r="G1121" s="229"/>
      <c r="H1121" s="232">
        <v>0.03</v>
      </c>
      <c r="I1121" s="233"/>
      <c r="J1121" s="229"/>
      <c r="K1121" s="229"/>
      <c r="L1121" s="234"/>
      <c r="M1121" s="235"/>
      <c r="N1121" s="236"/>
      <c r="O1121" s="236"/>
      <c r="P1121" s="236"/>
      <c r="Q1121" s="236"/>
      <c r="R1121" s="236"/>
      <c r="S1121" s="236"/>
      <c r="T1121" s="237"/>
      <c r="AT1121" s="238" t="s">
        <v>164</v>
      </c>
      <c r="AU1121" s="238" t="s">
        <v>89</v>
      </c>
      <c r="AV1121" s="14" t="s">
        <v>89</v>
      </c>
      <c r="AW1121" s="14" t="s">
        <v>34</v>
      </c>
      <c r="AX1121" s="14" t="s">
        <v>79</v>
      </c>
      <c r="AY1121" s="238" t="s">
        <v>154</v>
      </c>
    </row>
    <row r="1122" spans="1:65" s="15" customFormat="1" ht="11.25">
      <c r="B1122" s="239"/>
      <c r="C1122" s="240"/>
      <c r="D1122" s="219" t="s">
        <v>164</v>
      </c>
      <c r="E1122" s="241" t="s">
        <v>1</v>
      </c>
      <c r="F1122" s="242" t="s">
        <v>172</v>
      </c>
      <c r="G1122" s="240"/>
      <c r="H1122" s="243">
        <v>47</v>
      </c>
      <c r="I1122" s="244"/>
      <c r="J1122" s="240"/>
      <c r="K1122" s="240"/>
      <c r="L1122" s="245"/>
      <c r="M1122" s="246"/>
      <c r="N1122" s="247"/>
      <c r="O1122" s="247"/>
      <c r="P1122" s="247"/>
      <c r="Q1122" s="247"/>
      <c r="R1122" s="247"/>
      <c r="S1122" s="247"/>
      <c r="T1122" s="248"/>
      <c r="AT1122" s="249" t="s">
        <v>164</v>
      </c>
      <c r="AU1122" s="249" t="s">
        <v>89</v>
      </c>
      <c r="AV1122" s="15" t="s">
        <v>162</v>
      </c>
      <c r="AW1122" s="15" t="s">
        <v>34</v>
      </c>
      <c r="AX1122" s="15" t="s">
        <v>87</v>
      </c>
      <c r="AY1122" s="249" t="s">
        <v>154</v>
      </c>
    </row>
    <row r="1123" spans="1:65" s="2" customFormat="1" ht="16.5" customHeight="1">
      <c r="A1123" s="35"/>
      <c r="B1123" s="36"/>
      <c r="C1123" s="204" t="s">
        <v>1442</v>
      </c>
      <c r="D1123" s="204" t="s">
        <v>157</v>
      </c>
      <c r="E1123" s="205" t="s">
        <v>1443</v>
      </c>
      <c r="F1123" s="206" t="s">
        <v>1444</v>
      </c>
      <c r="G1123" s="207" t="s">
        <v>247</v>
      </c>
      <c r="H1123" s="208">
        <v>10</v>
      </c>
      <c r="I1123" s="209"/>
      <c r="J1123" s="210">
        <f>ROUND(I1123*H1123,2)</f>
        <v>0</v>
      </c>
      <c r="K1123" s="206" t="s">
        <v>161</v>
      </c>
      <c r="L1123" s="40"/>
      <c r="M1123" s="211" t="s">
        <v>1</v>
      </c>
      <c r="N1123" s="212" t="s">
        <v>44</v>
      </c>
      <c r="O1123" s="72"/>
      <c r="P1123" s="213">
        <f>O1123*H1123</f>
        <v>0</v>
      </c>
      <c r="Q1123" s="213">
        <v>0</v>
      </c>
      <c r="R1123" s="213">
        <f>Q1123*H1123</f>
        <v>0</v>
      </c>
      <c r="S1123" s="213">
        <v>0</v>
      </c>
      <c r="T1123" s="214">
        <f>S1123*H1123</f>
        <v>0</v>
      </c>
      <c r="U1123" s="35"/>
      <c r="V1123" s="35"/>
      <c r="W1123" s="35"/>
      <c r="X1123" s="35"/>
      <c r="Y1123" s="35"/>
      <c r="Z1123" s="35"/>
      <c r="AA1123" s="35"/>
      <c r="AB1123" s="35"/>
      <c r="AC1123" s="35"/>
      <c r="AD1123" s="35"/>
      <c r="AE1123" s="35"/>
      <c r="AR1123" s="215" t="s">
        <v>299</v>
      </c>
      <c r="AT1123" s="215" t="s">
        <v>157</v>
      </c>
      <c r="AU1123" s="215" t="s">
        <v>89</v>
      </c>
      <c r="AY1123" s="18" t="s">
        <v>154</v>
      </c>
      <c r="BE1123" s="216">
        <f>IF(N1123="základní",J1123,0)</f>
        <v>0</v>
      </c>
      <c r="BF1123" s="216">
        <f>IF(N1123="snížená",J1123,0)</f>
        <v>0</v>
      </c>
      <c r="BG1123" s="216">
        <f>IF(N1123="zákl. přenesená",J1123,0)</f>
        <v>0</v>
      </c>
      <c r="BH1123" s="216">
        <f>IF(N1123="sníž. přenesená",J1123,0)</f>
        <v>0</v>
      </c>
      <c r="BI1123" s="216">
        <f>IF(N1123="nulová",J1123,0)</f>
        <v>0</v>
      </c>
      <c r="BJ1123" s="18" t="s">
        <v>87</v>
      </c>
      <c r="BK1123" s="216">
        <f>ROUND(I1123*H1123,2)</f>
        <v>0</v>
      </c>
      <c r="BL1123" s="18" t="s">
        <v>299</v>
      </c>
      <c r="BM1123" s="215" t="s">
        <v>1445</v>
      </c>
    </row>
    <row r="1124" spans="1:65" s="13" customFormat="1" ht="11.25">
      <c r="B1124" s="217"/>
      <c r="C1124" s="218"/>
      <c r="D1124" s="219" t="s">
        <v>164</v>
      </c>
      <c r="E1124" s="220" t="s">
        <v>1</v>
      </c>
      <c r="F1124" s="221" t="s">
        <v>1446</v>
      </c>
      <c r="G1124" s="218"/>
      <c r="H1124" s="220" t="s">
        <v>1</v>
      </c>
      <c r="I1124" s="222"/>
      <c r="J1124" s="218"/>
      <c r="K1124" s="218"/>
      <c r="L1124" s="223"/>
      <c r="M1124" s="224"/>
      <c r="N1124" s="225"/>
      <c r="O1124" s="225"/>
      <c r="P1124" s="225"/>
      <c r="Q1124" s="225"/>
      <c r="R1124" s="225"/>
      <c r="S1124" s="225"/>
      <c r="T1124" s="226"/>
      <c r="AT1124" s="227" t="s">
        <v>164</v>
      </c>
      <c r="AU1124" s="227" t="s">
        <v>89</v>
      </c>
      <c r="AV1124" s="13" t="s">
        <v>87</v>
      </c>
      <c r="AW1124" s="13" t="s">
        <v>34</v>
      </c>
      <c r="AX1124" s="13" t="s">
        <v>79</v>
      </c>
      <c r="AY1124" s="227" t="s">
        <v>154</v>
      </c>
    </row>
    <row r="1125" spans="1:65" s="14" customFormat="1" ht="11.25">
      <c r="B1125" s="228"/>
      <c r="C1125" s="229"/>
      <c r="D1125" s="219" t="s">
        <v>164</v>
      </c>
      <c r="E1125" s="230" t="s">
        <v>1</v>
      </c>
      <c r="F1125" s="231" t="s">
        <v>633</v>
      </c>
      <c r="G1125" s="229"/>
      <c r="H1125" s="232">
        <v>10</v>
      </c>
      <c r="I1125" s="233"/>
      <c r="J1125" s="229"/>
      <c r="K1125" s="229"/>
      <c r="L1125" s="234"/>
      <c r="M1125" s="235"/>
      <c r="N1125" s="236"/>
      <c r="O1125" s="236"/>
      <c r="P1125" s="236"/>
      <c r="Q1125" s="236"/>
      <c r="R1125" s="236"/>
      <c r="S1125" s="236"/>
      <c r="T1125" s="237"/>
      <c r="AT1125" s="238" t="s">
        <v>164</v>
      </c>
      <c r="AU1125" s="238" t="s">
        <v>89</v>
      </c>
      <c r="AV1125" s="14" t="s">
        <v>89</v>
      </c>
      <c r="AW1125" s="14" t="s">
        <v>34</v>
      </c>
      <c r="AX1125" s="14" t="s">
        <v>87</v>
      </c>
      <c r="AY1125" s="238" t="s">
        <v>154</v>
      </c>
    </row>
    <row r="1126" spans="1:65" s="2" customFormat="1" ht="16.5" customHeight="1">
      <c r="A1126" s="35"/>
      <c r="B1126" s="36"/>
      <c r="C1126" s="250" t="s">
        <v>1447</v>
      </c>
      <c r="D1126" s="250" t="s">
        <v>198</v>
      </c>
      <c r="E1126" s="251" t="s">
        <v>1448</v>
      </c>
      <c r="F1126" s="252" t="s">
        <v>1449</v>
      </c>
      <c r="G1126" s="253" t="s">
        <v>247</v>
      </c>
      <c r="H1126" s="254">
        <v>11</v>
      </c>
      <c r="I1126" s="255"/>
      <c r="J1126" s="256">
        <f>ROUND(I1126*H1126,2)</f>
        <v>0</v>
      </c>
      <c r="K1126" s="252" t="s">
        <v>1</v>
      </c>
      <c r="L1126" s="257"/>
      <c r="M1126" s="258" t="s">
        <v>1</v>
      </c>
      <c r="N1126" s="259" t="s">
        <v>44</v>
      </c>
      <c r="O1126" s="72"/>
      <c r="P1126" s="213">
        <f>O1126*H1126</f>
        <v>0</v>
      </c>
      <c r="Q1126" s="213">
        <v>5.0000000000000001E-4</v>
      </c>
      <c r="R1126" s="213">
        <f>Q1126*H1126</f>
        <v>5.4999999999999997E-3</v>
      </c>
      <c r="S1126" s="213">
        <v>0</v>
      </c>
      <c r="T1126" s="214">
        <f>S1126*H1126</f>
        <v>0</v>
      </c>
      <c r="U1126" s="35"/>
      <c r="V1126" s="35"/>
      <c r="W1126" s="35"/>
      <c r="X1126" s="35"/>
      <c r="Y1126" s="35"/>
      <c r="Z1126" s="35"/>
      <c r="AA1126" s="35"/>
      <c r="AB1126" s="35"/>
      <c r="AC1126" s="35"/>
      <c r="AD1126" s="35"/>
      <c r="AE1126" s="35"/>
      <c r="AR1126" s="215" t="s">
        <v>449</v>
      </c>
      <c r="AT1126" s="215" t="s">
        <v>198</v>
      </c>
      <c r="AU1126" s="215" t="s">
        <v>89</v>
      </c>
      <c r="AY1126" s="18" t="s">
        <v>154</v>
      </c>
      <c r="BE1126" s="216">
        <f>IF(N1126="základní",J1126,0)</f>
        <v>0</v>
      </c>
      <c r="BF1126" s="216">
        <f>IF(N1126="snížená",J1126,0)</f>
        <v>0</v>
      </c>
      <c r="BG1126" s="216">
        <f>IF(N1126="zákl. přenesená",J1126,0)</f>
        <v>0</v>
      </c>
      <c r="BH1126" s="216">
        <f>IF(N1126="sníž. přenesená",J1126,0)</f>
        <v>0</v>
      </c>
      <c r="BI1126" s="216">
        <f>IF(N1126="nulová",J1126,0)</f>
        <v>0</v>
      </c>
      <c r="BJ1126" s="18" t="s">
        <v>87</v>
      </c>
      <c r="BK1126" s="216">
        <f>ROUND(I1126*H1126,2)</f>
        <v>0</v>
      </c>
      <c r="BL1126" s="18" t="s">
        <v>299</v>
      </c>
      <c r="BM1126" s="215" t="s">
        <v>1450</v>
      </c>
    </row>
    <row r="1127" spans="1:65" s="13" customFormat="1" ht="11.25">
      <c r="B1127" s="217"/>
      <c r="C1127" s="218"/>
      <c r="D1127" s="219" t="s">
        <v>164</v>
      </c>
      <c r="E1127" s="220" t="s">
        <v>1</v>
      </c>
      <c r="F1127" s="221" t="s">
        <v>1451</v>
      </c>
      <c r="G1127" s="218"/>
      <c r="H1127" s="220" t="s">
        <v>1</v>
      </c>
      <c r="I1127" s="222"/>
      <c r="J1127" s="218"/>
      <c r="K1127" s="218"/>
      <c r="L1127" s="223"/>
      <c r="M1127" s="224"/>
      <c r="N1127" s="225"/>
      <c r="O1127" s="225"/>
      <c r="P1127" s="225"/>
      <c r="Q1127" s="225"/>
      <c r="R1127" s="225"/>
      <c r="S1127" s="225"/>
      <c r="T1127" s="226"/>
      <c r="AT1127" s="227" t="s">
        <v>164</v>
      </c>
      <c r="AU1127" s="227" t="s">
        <v>89</v>
      </c>
      <c r="AV1127" s="13" t="s">
        <v>87</v>
      </c>
      <c r="AW1127" s="13" t="s">
        <v>34</v>
      </c>
      <c r="AX1127" s="13" t="s">
        <v>79</v>
      </c>
      <c r="AY1127" s="227" t="s">
        <v>154</v>
      </c>
    </row>
    <row r="1128" spans="1:65" s="14" customFormat="1" ht="11.25">
      <c r="B1128" s="228"/>
      <c r="C1128" s="229"/>
      <c r="D1128" s="219" t="s">
        <v>164</v>
      </c>
      <c r="E1128" s="230" t="s">
        <v>1</v>
      </c>
      <c r="F1128" s="231" t="s">
        <v>1452</v>
      </c>
      <c r="G1128" s="229"/>
      <c r="H1128" s="232">
        <v>11</v>
      </c>
      <c r="I1128" s="233"/>
      <c r="J1128" s="229"/>
      <c r="K1128" s="229"/>
      <c r="L1128" s="234"/>
      <c r="M1128" s="235"/>
      <c r="N1128" s="236"/>
      <c r="O1128" s="236"/>
      <c r="P1128" s="236"/>
      <c r="Q1128" s="236"/>
      <c r="R1128" s="236"/>
      <c r="S1128" s="236"/>
      <c r="T1128" s="237"/>
      <c r="AT1128" s="238" t="s">
        <v>164</v>
      </c>
      <c r="AU1128" s="238" t="s">
        <v>89</v>
      </c>
      <c r="AV1128" s="14" t="s">
        <v>89</v>
      </c>
      <c r="AW1128" s="14" t="s">
        <v>34</v>
      </c>
      <c r="AX1128" s="14" t="s">
        <v>87</v>
      </c>
      <c r="AY1128" s="238" t="s">
        <v>154</v>
      </c>
    </row>
    <row r="1129" spans="1:65" s="2" customFormat="1" ht="36" customHeight="1">
      <c r="A1129" s="35"/>
      <c r="B1129" s="36"/>
      <c r="C1129" s="204" t="s">
        <v>1453</v>
      </c>
      <c r="D1129" s="204" t="s">
        <v>157</v>
      </c>
      <c r="E1129" s="205" t="s">
        <v>1454</v>
      </c>
      <c r="F1129" s="206" t="s">
        <v>1455</v>
      </c>
      <c r="G1129" s="207" t="s">
        <v>186</v>
      </c>
      <c r="H1129" s="208">
        <v>1.524</v>
      </c>
      <c r="I1129" s="209"/>
      <c r="J1129" s="210">
        <f>ROUND(I1129*H1129,2)</f>
        <v>0</v>
      </c>
      <c r="K1129" s="206" t="s">
        <v>161</v>
      </c>
      <c r="L1129" s="40"/>
      <c r="M1129" s="211" t="s">
        <v>1</v>
      </c>
      <c r="N1129" s="212" t="s">
        <v>44</v>
      </c>
      <c r="O1129" s="72"/>
      <c r="P1129" s="213">
        <f>O1129*H1129</f>
        <v>0</v>
      </c>
      <c r="Q1129" s="213">
        <v>0</v>
      </c>
      <c r="R1129" s="213">
        <f>Q1129*H1129</f>
        <v>0</v>
      </c>
      <c r="S1129" s="213">
        <v>0</v>
      </c>
      <c r="T1129" s="214">
        <f>S1129*H1129</f>
        <v>0</v>
      </c>
      <c r="U1129" s="35"/>
      <c r="V1129" s="35"/>
      <c r="W1129" s="35"/>
      <c r="X1129" s="35"/>
      <c r="Y1129" s="35"/>
      <c r="Z1129" s="35"/>
      <c r="AA1129" s="35"/>
      <c r="AB1129" s="35"/>
      <c r="AC1129" s="35"/>
      <c r="AD1129" s="35"/>
      <c r="AE1129" s="35"/>
      <c r="AR1129" s="215" t="s">
        <v>299</v>
      </c>
      <c r="AT1129" s="215" t="s">
        <v>157</v>
      </c>
      <c r="AU1129" s="215" t="s">
        <v>89</v>
      </c>
      <c r="AY1129" s="18" t="s">
        <v>154</v>
      </c>
      <c r="BE1129" s="216">
        <f>IF(N1129="základní",J1129,0)</f>
        <v>0</v>
      </c>
      <c r="BF1129" s="216">
        <f>IF(N1129="snížená",J1129,0)</f>
        <v>0</v>
      </c>
      <c r="BG1129" s="216">
        <f>IF(N1129="zákl. přenesená",J1129,0)</f>
        <v>0</v>
      </c>
      <c r="BH1129" s="216">
        <f>IF(N1129="sníž. přenesená",J1129,0)</f>
        <v>0</v>
      </c>
      <c r="BI1129" s="216">
        <f>IF(N1129="nulová",J1129,0)</f>
        <v>0</v>
      </c>
      <c r="BJ1129" s="18" t="s">
        <v>87</v>
      </c>
      <c r="BK1129" s="216">
        <f>ROUND(I1129*H1129,2)</f>
        <v>0</v>
      </c>
      <c r="BL1129" s="18" t="s">
        <v>299</v>
      </c>
      <c r="BM1129" s="215" t="s">
        <v>1456</v>
      </c>
    </row>
    <row r="1130" spans="1:65" s="12" customFormat="1" ht="22.9" customHeight="1">
      <c r="B1130" s="188"/>
      <c r="C1130" s="189"/>
      <c r="D1130" s="190" t="s">
        <v>78</v>
      </c>
      <c r="E1130" s="202" t="s">
        <v>1457</v>
      </c>
      <c r="F1130" s="202" t="s">
        <v>1458</v>
      </c>
      <c r="G1130" s="189"/>
      <c r="H1130" s="189"/>
      <c r="I1130" s="192"/>
      <c r="J1130" s="203">
        <f>BK1130</f>
        <v>0</v>
      </c>
      <c r="K1130" s="189"/>
      <c r="L1130" s="194"/>
      <c r="M1130" s="195"/>
      <c r="N1130" s="196"/>
      <c r="O1130" s="196"/>
      <c r="P1130" s="197">
        <f>SUM(P1131:P1176)</f>
        <v>0</v>
      </c>
      <c r="Q1130" s="196"/>
      <c r="R1130" s="197">
        <f>SUM(R1131:R1176)</f>
        <v>2.51614</v>
      </c>
      <c r="S1130" s="196"/>
      <c r="T1130" s="198">
        <f>SUM(T1131:T1176)</f>
        <v>0</v>
      </c>
      <c r="AR1130" s="199" t="s">
        <v>89</v>
      </c>
      <c r="AT1130" s="200" t="s">
        <v>78</v>
      </c>
      <c r="AU1130" s="200" t="s">
        <v>87</v>
      </c>
      <c r="AY1130" s="199" t="s">
        <v>154</v>
      </c>
      <c r="BK1130" s="201">
        <f>SUM(BK1131:BK1176)</f>
        <v>0</v>
      </c>
    </row>
    <row r="1131" spans="1:65" s="2" customFormat="1" ht="36" customHeight="1">
      <c r="A1131" s="35"/>
      <c r="B1131" s="36"/>
      <c r="C1131" s="204" t="s">
        <v>1459</v>
      </c>
      <c r="D1131" s="204" t="s">
        <v>157</v>
      </c>
      <c r="E1131" s="205" t="s">
        <v>1460</v>
      </c>
      <c r="F1131" s="206" t="s">
        <v>1461</v>
      </c>
      <c r="G1131" s="207" t="s">
        <v>179</v>
      </c>
      <c r="H1131" s="208">
        <v>126</v>
      </c>
      <c r="I1131" s="209"/>
      <c r="J1131" s="210">
        <f>ROUND(I1131*H1131,2)</f>
        <v>0</v>
      </c>
      <c r="K1131" s="206" t="s">
        <v>161</v>
      </c>
      <c r="L1131" s="40"/>
      <c r="M1131" s="211" t="s">
        <v>1</v>
      </c>
      <c r="N1131" s="212" t="s">
        <v>44</v>
      </c>
      <c r="O1131" s="72"/>
      <c r="P1131" s="213">
        <f>O1131*H1131</f>
        <v>0</v>
      </c>
      <c r="Q1131" s="213">
        <v>5.1999999999999998E-3</v>
      </c>
      <c r="R1131" s="213">
        <f>Q1131*H1131</f>
        <v>0.6552</v>
      </c>
      <c r="S1131" s="213">
        <v>0</v>
      </c>
      <c r="T1131" s="214">
        <f>S1131*H1131</f>
        <v>0</v>
      </c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R1131" s="215" t="s">
        <v>299</v>
      </c>
      <c r="AT1131" s="215" t="s">
        <v>157</v>
      </c>
      <c r="AU1131" s="215" t="s">
        <v>89</v>
      </c>
      <c r="AY1131" s="18" t="s">
        <v>154</v>
      </c>
      <c r="BE1131" s="216">
        <f>IF(N1131="základní",J1131,0)</f>
        <v>0</v>
      </c>
      <c r="BF1131" s="216">
        <f>IF(N1131="snížená",J1131,0)</f>
        <v>0</v>
      </c>
      <c r="BG1131" s="216">
        <f>IF(N1131="zákl. přenesená",J1131,0)</f>
        <v>0</v>
      </c>
      <c r="BH1131" s="216">
        <f>IF(N1131="sníž. přenesená",J1131,0)</f>
        <v>0</v>
      </c>
      <c r="BI1131" s="216">
        <f>IF(N1131="nulová",J1131,0)</f>
        <v>0</v>
      </c>
      <c r="BJ1131" s="18" t="s">
        <v>87</v>
      </c>
      <c r="BK1131" s="216">
        <f>ROUND(I1131*H1131,2)</f>
        <v>0</v>
      </c>
      <c r="BL1131" s="18" t="s">
        <v>299</v>
      </c>
      <c r="BM1131" s="215" t="s">
        <v>1462</v>
      </c>
    </row>
    <row r="1132" spans="1:65" s="13" customFormat="1" ht="11.25">
      <c r="B1132" s="217"/>
      <c r="C1132" s="218"/>
      <c r="D1132" s="219" t="s">
        <v>164</v>
      </c>
      <c r="E1132" s="220" t="s">
        <v>1</v>
      </c>
      <c r="F1132" s="221" t="s">
        <v>1463</v>
      </c>
      <c r="G1132" s="218"/>
      <c r="H1132" s="220" t="s">
        <v>1</v>
      </c>
      <c r="I1132" s="222"/>
      <c r="J1132" s="218"/>
      <c r="K1132" s="218"/>
      <c r="L1132" s="223"/>
      <c r="M1132" s="224"/>
      <c r="N1132" s="225"/>
      <c r="O1132" s="225"/>
      <c r="P1132" s="225"/>
      <c r="Q1132" s="225"/>
      <c r="R1132" s="225"/>
      <c r="S1132" s="225"/>
      <c r="T1132" s="226"/>
      <c r="AT1132" s="227" t="s">
        <v>164</v>
      </c>
      <c r="AU1132" s="227" t="s">
        <v>89</v>
      </c>
      <c r="AV1132" s="13" t="s">
        <v>87</v>
      </c>
      <c r="AW1132" s="13" t="s">
        <v>34</v>
      </c>
      <c r="AX1132" s="13" t="s">
        <v>79</v>
      </c>
      <c r="AY1132" s="227" t="s">
        <v>154</v>
      </c>
    </row>
    <row r="1133" spans="1:65" s="13" customFormat="1" ht="11.25">
      <c r="B1133" s="217"/>
      <c r="C1133" s="218"/>
      <c r="D1133" s="219" t="s">
        <v>164</v>
      </c>
      <c r="E1133" s="220" t="s">
        <v>1</v>
      </c>
      <c r="F1133" s="221" t="s">
        <v>1464</v>
      </c>
      <c r="G1133" s="218"/>
      <c r="H1133" s="220" t="s">
        <v>1</v>
      </c>
      <c r="I1133" s="222"/>
      <c r="J1133" s="218"/>
      <c r="K1133" s="218"/>
      <c r="L1133" s="223"/>
      <c r="M1133" s="224"/>
      <c r="N1133" s="225"/>
      <c r="O1133" s="225"/>
      <c r="P1133" s="225"/>
      <c r="Q1133" s="225"/>
      <c r="R1133" s="225"/>
      <c r="S1133" s="225"/>
      <c r="T1133" s="226"/>
      <c r="AT1133" s="227" t="s">
        <v>164</v>
      </c>
      <c r="AU1133" s="227" t="s">
        <v>89</v>
      </c>
      <c r="AV1133" s="13" t="s">
        <v>87</v>
      </c>
      <c r="AW1133" s="13" t="s">
        <v>34</v>
      </c>
      <c r="AX1133" s="13" t="s">
        <v>79</v>
      </c>
      <c r="AY1133" s="227" t="s">
        <v>154</v>
      </c>
    </row>
    <row r="1134" spans="1:65" s="13" customFormat="1" ht="11.25">
      <c r="B1134" s="217"/>
      <c r="C1134" s="218"/>
      <c r="D1134" s="219" t="s">
        <v>164</v>
      </c>
      <c r="E1134" s="220" t="s">
        <v>1</v>
      </c>
      <c r="F1134" s="221" t="s">
        <v>1248</v>
      </c>
      <c r="G1134" s="218"/>
      <c r="H1134" s="220" t="s">
        <v>1</v>
      </c>
      <c r="I1134" s="222"/>
      <c r="J1134" s="218"/>
      <c r="K1134" s="218"/>
      <c r="L1134" s="223"/>
      <c r="M1134" s="224"/>
      <c r="N1134" s="225"/>
      <c r="O1134" s="225"/>
      <c r="P1134" s="225"/>
      <c r="Q1134" s="225"/>
      <c r="R1134" s="225"/>
      <c r="S1134" s="225"/>
      <c r="T1134" s="226"/>
      <c r="AT1134" s="227" t="s">
        <v>164</v>
      </c>
      <c r="AU1134" s="227" t="s">
        <v>89</v>
      </c>
      <c r="AV1134" s="13" t="s">
        <v>87</v>
      </c>
      <c r="AW1134" s="13" t="s">
        <v>34</v>
      </c>
      <c r="AX1134" s="13" t="s">
        <v>79</v>
      </c>
      <c r="AY1134" s="227" t="s">
        <v>154</v>
      </c>
    </row>
    <row r="1135" spans="1:65" s="14" customFormat="1" ht="11.25">
      <c r="B1135" s="228"/>
      <c r="C1135" s="229"/>
      <c r="D1135" s="219" t="s">
        <v>164</v>
      </c>
      <c r="E1135" s="230" t="s">
        <v>1</v>
      </c>
      <c r="F1135" s="231" t="s">
        <v>1465</v>
      </c>
      <c r="G1135" s="229"/>
      <c r="H1135" s="232">
        <v>109.6</v>
      </c>
      <c r="I1135" s="233"/>
      <c r="J1135" s="229"/>
      <c r="K1135" s="229"/>
      <c r="L1135" s="234"/>
      <c r="M1135" s="235"/>
      <c r="N1135" s="236"/>
      <c r="O1135" s="236"/>
      <c r="P1135" s="236"/>
      <c r="Q1135" s="236"/>
      <c r="R1135" s="236"/>
      <c r="S1135" s="236"/>
      <c r="T1135" s="237"/>
      <c r="AT1135" s="238" t="s">
        <v>164</v>
      </c>
      <c r="AU1135" s="238" t="s">
        <v>89</v>
      </c>
      <c r="AV1135" s="14" t="s">
        <v>89</v>
      </c>
      <c r="AW1135" s="14" t="s">
        <v>34</v>
      </c>
      <c r="AX1135" s="14" t="s">
        <v>79</v>
      </c>
      <c r="AY1135" s="238" t="s">
        <v>154</v>
      </c>
    </row>
    <row r="1136" spans="1:65" s="13" customFormat="1" ht="11.25">
      <c r="B1136" s="217"/>
      <c r="C1136" s="218"/>
      <c r="D1136" s="219" t="s">
        <v>164</v>
      </c>
      <c r="E1136" s="220" t="s">
        <v>1</v>
      </c>
      <c r="F1136" s="221" t="s">
        <v>1466</v>
      </c>
      <c r="G1136" s="218"/>
      <c r="H1136" s="220" t="s">
        <v>1</v>
      </c>
      <c r="I1136" s="222"/>
      <c r="J1136" s="218"/>
      <c r="K1136" s="218"/>
      <c r="L1136" s="223"/>
      <c r="M1136" s="224"/>
      <c r="N1136" s="225"/>
      <c r="O1136" s="225"/>
      <c r="P1136" s="225"/>
      <c r="Q1136" s="225"/>
      <c r="R1136" s="225"/>
      <c r="S1136" s="225"/>
      <c r="T1136" s="226"/>
      <c r="AT1136" s="227" t="s">
        <v>164</v>
      </c>
      <c r="AU1136" s="227" t="s">
        <v>89</v>
      </c>
      <c r="AV1136" s="13" t="s">
        <v>87</v>
      </c>
      <c r="AW1136" s="13" t="s">
        <v>34</v>
      </c>
      <c r="AX1136" s="13" t="s">
        <v>79</v>
      </c>
      <c r="AY1136" s="227" t="s">
        <v>154</v>
      </c>
    </row>
    <row r="1137" spans="1:65" s="14" customFormat="1" ht="11.25">
      <c r="B1137" s="228"/>
      <c r="C1137" s="229"/>
      <c r="D1137" s="219" t="s">
        <v>164</v>
      </c>
      <c r="E1137" s="230" t="s">
        <v>1</v>
      </c>
      <c r="F1137" s="231" t="s">
        <v>1467</v>
      </c>
      <c r="G1137" s="229"/>
      <c r="H1137" s="232">
        <v>9.6</v>
      </c>
      <c r="I1137" s="233"/>
      <c r="J1137" s="229"/>
      <c r="K1137" s="229"/>
      <c r="L1137" s="234"/>
      <c r="M1137" s="235"/>
      <c r="N1137" s="236"/>
      <c r="O1137" s="236"/>
      <c r="P1137" s="236"/>
      <c r="Q1137" s="236"/>
      <c r="R1137" s="236"/>
      <c r="S1137" s="236"/>
      <c r="T1137" s="237"/>
      <c r="AT1137" s="238" t="s">
        <v>164</v>
      </c>
      <c r="AU1137" s="238" t="s">
        <v>89</v>
      </c>
      <c r="AV1137" s="14" t="s">
        <v>89</v>
      </c>
      <c r="AW1137" s="14" t="s">
        <v>34</v>
      </c>
      <c r="AX1137" s="14" t="s">
        <v>79</v>
      </c>
      <c r="AY1137" s="238" t="s">
        <v>154</v>
      </c>
    </row>
    <row r="1138" spans="1:65" s="14" customFormat="1" ht="11.25">
      <c r="B1138" s="228"/>
      <c r="C1138" s="229"/>
      <c r="D1138" s="219" t="s">
        <v>164</v>
      </c>
      <c r="E1138" s="230" t="s">
        <v>1</v>
      </c>
      <c r="F1138" s="231" t="s">
        <v>1468</v>
      </c>
      <c r="G1138" s="229"/>
      <c r="H1138" s="232">
        <v>6.8</v>
      </c>
      <c r="I1138" s="233"/>
      <c r="J1138" s="229"/>
      <c r="K1138" s="229"/>
      <c r="L1138" s="234"/>
      <c r="M1138" s="235"/>
      <c r="N1138" s="236"/>
      <c r="O1138" s="236"/>
      <c r="P1138" s="236"/>
      <c r="Q1138" s="236"/>
      <c r="R1138" s="236"/>
      <c r="S1138" s="236"/>
      <c r="T1138" s="237"/>
      <c r="AT1138" s="238" t="s">
        <v>164</v>
      </c>
      <c r="AU1138" s="238" t="s">
        <v>89</v>
      </c>
      <c r="AV1138" s="14" t="s">
        <v>89</v>
      </c>
      <c r="AW1138" s="14" t="s">
        <v>34</v>
      </c>
      <c r="AX1138" s="14" t="s">
        <v>79</v>
      </c>
      <c r="AY1138" s="238" t="s">
        <v>154</v>
      </c>
    </row>
    <row r="1139" spans="1:65" s="15" customFormat="1" ht="11.25">
      <c r="B1139" s="239"/>
      <c r="C1139" s="240"/>
      <c r="D1139" s="219" t="s">
        <v>164</v>
      </c>
      <c r="E1139" s="241" t="s">
        <v>1</v>
      </c>
      <c r="F1139" s="242" t="s">
        <v>172</v>
      </c>
      <c r="G1139" s="240"/>
      <c r="H1139" s="243">
        <v>126</v>
      </c>
      <c r="I1139" s="244"/>
      <c r="J1139" s="240"/>
      <c r="K1139" s="240"/>
      <c r="L1139" s="245"/>
      <c r="M1139" s="246"/>
      <c r="N1139" s="247"/>
      <c r="O1139" s="247"/>
      <c r="P1139" s="247"/>
      <c r="Q1139" s="247"/>
      <c r="R1139" s="247"/>
      <c r="S1139" s="247"/>
      <c r="T1139" s="248"/>
      <c r="AT1139" s="249" t="s">
        <v>164</v>
      </c>
      <c r="AU1139" s="249" t="s">
        <v>89</v>
      </c>
      <c r="AV1139" s="15" t="s">
        <v>162</v>
      </c>
      <c r="AW1139" s="15" t="s">
        <v>34</v>
      </c>
      <c r="AX1139" s="15" t="s">
        <v>87</v>
      </c>
      <c r="AY1139" s="249" t="s">
        <v>154</v>
      </c>
    </row>
    <row r="1140" spans="1:65" s="2" customFormat="1" ht="36" customHeight="1">
      <c r="A1140" s="35"/>
      <c r="B1140" s="36"/>
      <c r="C1140" s="204" t="s">
        <v>1469</v>
      </c>
      <c r="D1140" s="204" t="s">
        <v>157</v>
      </c>
      <c r="E1140" s="205" t="s">
        <v>1470</v>
      </c>
      <c r="F1140" s="206" t="s">
        <v>1471</v>
      </c>
      <c r="G1140" s="207" t="s">
        <v>247</v>
      </c>
      <c r="H1140" s="208">
        <v>12</v>
      </c>
      <c r="I1140" s="209"/>
      <c r="J1140" s="210">
        <f>ROUND(I1140*H1140,2)</f>
        <v>0</v>
      </c>
      <c r="K1140" s="206" t="s">
        <v>161</v>
      </c>
      <c r="L1140" s="40"/>
      <c r="M1140" s="211" t="s">
        <v>1</v>
      </c>
      <c r="N1140" s="212" t="s">
        <v>44</v>
      </c>
      <c r="O1140" s="72"/>
      <c r="P1140" s="213">
        <f>O1140*H1140</f>
        <v>0</v>
      </c>
      <c r="Q1140" s="213">
        <v>7.3999999999999999E-4</v>
      </c>
      <c r="R1140" s="213">
        <f>Q1140*H1140</f>
        <v>8.879999999999999E-3</v>
      </c>
      <c r="S1140" s="213">
        <v>0</v>
      </c>
      <c r="T1140" s="214">
        <f>S1140*H1140</f>
        <v>0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215" t="s">
        <v>299</v>
      </c>
      <c r="AT1140" s="215" t="s">
        <v>157</v>
      </c>
      <c r="AU1140" s="215" t="s">
        <v>89</v>
      </c>
      <c r="AY1140" s="18" t="s">
        <v>154</v>
      </c>
      <c r="BE1140" s="216">
        <f>IF(N1140="základní",J1140,0)</f>
        <v>0</v>
      </c>
      <c r="BF1140" s="216">
        <f>IF(N1140="snížená",J1140,0)</f>
        <v>0</v>
      </c>
      <c r="BG1140" s="216">
        <f>IF(N1140="zákl. přenesená",J1140,0)</f>
        <v>0</v>
      </c>
      <c r="BH1140" s="216">
        <f>IF(N1140="sníž. přenesená",J1140,0)</f>
        <v>0</v>
      </c>
      <c r="BI1140" s="216">
        <f>IF(N1140="nulová",J1140,0)</f>
        <v>0</v>
      </c>
      <c r="BJ1140" s="18" t="s">
        <v>87</v>
      </c>
      <c r="BK1140" s="216">
        <f>ROUND(I1140*H1140,2)</f>
        <v>0</v>
      </c>
      <c r="BL1140" s="18" t="s">
        <v>299</v>
      </c>
      <c r="BM1140" s="215" t="s">
        <v>1472</v>
      </c>
    </row>
    <row r="1141" spans="1:65" s="13" customFormat="1" ht="11.25">
      <c r="B1141" s="217"/>
      <c r="C1141" s="218"/>
      <c r="D1141" s="219" t="s">
        <v>164</v>
      </c>
      <c r="E1141" s="220" t="s">
        <v>1</v>
      </c>
      <c r="F1141" s="221" t="s">
        <v>1473</v>
      </c>
      <c r="G1141" s="218"/>
      <c r="H1141" s="220" t="s">
        <v>1</v>
      </c>
      <c r="I1141" s="222"/>
      <c r="J1141" s="218"/>
      <c r="K1141" s="218"/>
      <c r="L1141" s="223"/>
      <c r="M1141" s="224"/>
      <c r="N1141" s="225"/>
      <c r="O1141" s="225"/>
      <c r="P1141" s="225"/>
      <c r="Q1141" s="225"/>
      <c r="R1141" s="225"/>
      <c r="S1141" s="225"/>
      <c r="T1141" s="226"/>
      <c r="AT1141" s="227" t="s">
        <v>164</v>
      </c>
      <c r="AU1141" s="227" t="s">
        <v>89</v>
      </c>
      <c r="AV1141" s="13" t="s">
        <v>87</v>
      </c>
      <c r="AW1141" s="13" t="s">
        <v>34</v>
      </c>
      <c r="AX1141" s="13" t="s">
        <v>79</v>
      </c>
      <c r="AY1141" s="227" t="s">
        <v>154</v>
      </c>
    </row>
    <row r="1142" spans="1:65" s="14" customFormat="1" ht="11.25">
      <c r="B1142" s="228"/>
      <c r="C1142" s="229"/>
      <c r="D1142" s="219" t="s">
        <v>164</v>
      </c>
      <c r="E1142" s="230" t="s">
        <v>1</v>
      </c>
      <c r="F1142" s="231" t="s">
        <v>1474</v>
      </c>
      <c r="G1142" s="229"/>
      <c r="H1142" s="232">
        <v>10.5</v>
      </c>
      <c r="I1142" s="233"/>
      <c r="J1142" s="229"/>
      <c r="K1142" s="229"/>
      <c r="L1142" s="234"/>
      <c r="M1142" s="235"/>
      <c r="N1142" s="236"/>
      <c r="O1142" s="236"/>
      <c r="P1142" s="236"/>
      <c r="Q1142" s="236"/>
      <c r="R1142" s="236"/>
      <c r="S1142" s="236"/>
      <c r="T1142" s="237"/>
      <c r="AT1142" s="238" t="s">
        <v>164</v>
      </c>
      <c r="AU1142" s="238" t="s">
        <v>89</v>
      </c>
      <c r="AV1142" s="14" t="s">
        <v>89</v>
      </c>
      <c r="AW1142" s="14" t="s">
        <v>34</v>
      </c>
      <c r="AX1142" s="14" t="s">
        <v>79</v>
      </c>
      <c r="AY1142" s="238" t="s">
        <v>154</v>
      </c>
    </row>
    <row r="1143" spans="1:65" s="14" customFormat="1" ht="11.25">
      <c r="B1143" s="228"/>
      <c r="C1143" s="229"/>
      <c r="D1143" s="219" t="s">
        <v>164</v>
      </c>
      <c r="E1143" s="230" t="s">
        <v>1</v>
      </c>
      <c r="F1143" s="231" t="s">
        <v>1475</v>
      </c>
      <c r="G1143" s="229"/>
      <c r="H1143" s="232">
        <v>1.5</v>
      </c>
      <c r="I1143" s="233"/>
      <c r="J1143" s="229"/>
      <c r="K1143" s="229"/>
      <c r="L1143" s="234"/>
      <c r="M1143" s="235"/>
      <c r="N1143" s="236"/>
      <c r="O1143" s="236"/>
      <c r="P1143" s="236"/>
      <c r="Q1143" s="236"/>
      <c r="R1143" s="236"/>
      <c r="S1143" s="236"/>
      <c r="T1143" s="237"/>
      <c r="AT1143" s="238" t="s">
        <v>164</v>
      </c>
      <c r="AU1143" s="238" t="s">
        <v>89</v>
      </c>
      <c r="AV1143" s="14" t="s">
        <v>89</v>
      </c>
      <c r="AW1143" s="14" t="s">
        <v>34</v>
      </c>
      <c r="AX1143" s="14" t="s">
        <v>79</v>
      </c>
      <c r="AY1143" s="238" t="s">
        <v>154</v>
      </c>
    </row>
    <row r="1144" spans="1:65" s="15" customFormat="1" ht="11.25">
      <c r="B1144" s="239"/>
      <c r="C1144" s="240"/>
      <c r="D1144" s="219" t="s">
        <v>164</v>
      </c>
      <c r="E1144" s="241" t="s">
        <v>1</v>
      </c>
      <c r="F1144" s="242" t="s">
        <v>172</v>
      </c>
      <c r="G1144" s="240"/>
      <c r="H1144" s="243">
        <v>12</v>
      </c>
      <c r="I1144" s="244"/>
      <c r="J1144" s="240"/>
      <c r="K1144" s="240"/>
      <c r="L1144" s="245"/>
      <c r="M1144" s="246"/>
      <c r="N1144" s="247"/>
      <c r="O1144" s="247"/>
      <c r="P1144" s="247"/>
      <c r="Q1144" s="247"/>
      <c r="R1144" s="247"/>
      <c r="S1144" s="247"/>
      <c r="T1144" s="248"/>
      <c r="AT1144" s="249" t="s">
        <v>164</v>
      </c>
      <c r="AU1144" s="249" t="s">
        <v>89</v>
      </c>
      <c r="AV1144" s="15" t="s">
        <v>162</v>
      </c>
      <c r="AW1144" s="15" t="s">
        <v>34</v>
      </c>
      <c r="AX1144" s="15" t="s">
        <v>87</v>
      </c>
      <c r="AY1144" s="249" t="s">
        <v>154</v>
      </c>
    </row>
    <row r="1145" spans="1:65" s="2" customFormat="1" ht="24" customHeight="1">
      <c r="A1145" s="35"/>
      <c r="B1145" s="36"/>
      <c r="C1145" s="204" t="s">
        <v>1476</v>
      </c>
      <c r="D1145" s="204" t="s">
        <v>157</v>
      </c>
      <c r="E1145" s="205" t="s">
        <v>1477</v>
      </c>
      <c r="F1145" s="206" t="s">
        <v>1478</v>
      </c>
      <c r="G1145" s="207" t="s">
        <v>179</v>
      </c>
      <c r="H1145" s="208">
        <v>9.6</v>
      </c>
      <c r="I1145" s="209"/>
      <c r="J1145" s="210">
        <f>ROUND(I1145*H1145,2)</f>
        <v>0</v>
      </c>
      <c r="K1145" s="206" t="s">
        <v>161</v>
      </c>
      <c r="L1145" s="40"/>
      <c r="M1145" s="211" t="s">
        <v>1</v>
      </c>
      <c r="N1145" s="212" t="s">
        <v>44</v>
      </c>
      <c r="O1145" s="72"/>
      <c r="P1145" s="213">
        <f>O1145*H1145</f>
        <v>0</v>
      </c>
      <c r="Q1145" s="213">
        <v>0</v>
      </c>
      <c r="R1145" s="213">
        <f>Q1145*H1145</f>
        <v>0</v>
      </c>
      <c r="S1145" s="213">
        <v>0</v>
      </c>
      <c r="T1145" s="214">
        <f>S1145*H1145</f>
        <v>0</v>
      </c>
      <c r="U1145" s="35"/>
      <c r="V1145" s="35"/>
      <c r="W1145" s="35"/>
      <c r="X1145" s="35"/>
      <c r="Y1145" s="35"/>
      <c r="Z1145" s="35"/>
      <c r="AA1145" s="35"/>
      <c r="AB1145" s="35"/>
      <c r="AC1145" s="35"/>
      <c r="AD1145" s="35"/>
      <c r="AE1145" s="35"/>
      <c r="AR1145" s="215" t="s">
        <v>299</v>
      </c>
      <c r="AT1145" s="215" t="s">
        <v>157</v>
      </c>
      <c r="AU1145" s="215" t="s">
        <v>89</v>
      </c>
      <c r="AY1145" s="18" t="s">
        <v>154</v>
      </c>
      <c r="BE1145" s="216">
        <f>IF(N1145="základní",J1145,0)</f>
        <v>0</v>
      </c>
      <c r="BF1145" s="216">
        <f>IF(N1145="snížená",J1145,0)</f>
        <v>0</v>
      </c>
      <c r="BG1145" s="216">
        <f>IF(N1145="zákl. přenesená",J1145,0)</f>
        <v>0</v>
      </c>
      <c r="BH1145" s="216">
        <f>IF(N1145="sníž. přenesená",J1145,0)</f>
        <v>0</v>
      </c>
      <c r="BI1145" s="216">
        <f>IF(N1145="nulová",J1145,0)</f>
        <v>0</v>
      </c>
      <c r="BJ1145" s="18" t="s">
        <v>87</v>
      </c>
      <c r="BK1145" s="216">
        <f>ROUND(I1145*H1145,2)</f>
        <v>0</v>
      </c>
      <c r="BL1145" s="18" t="s">
        <v>299</v>
      </c>
      <c r="BM1145" s="215" t="s">
        <v>1479</v>
      </c>
    </row>
    <row r="1146" spans="1:65" s="13" customFormat="1" ht="11.25">
      <c r="B1146" s="217"/>
      <c r="C1146" s="218"/>
      <c r="D1146" s="219" t="s">
        <v>164</v>
      </c>
      <c r="E1146" s="220" t="s">
        <v>1</v>
      </c>
      <c r="F1146" s="221" t="s">
        <v>1466</v>
      </c>
      <c r="G1146" s="218"/>
      <c r="H1146" s="220" t="s">
        <v>1</v>
      </c>
      <c r="I1146" s="222"/>
      <c r="J1146" s="218"/>
      <c r="K1146" s="218"/>
      <c r="L1146" s="223"/>
      <c r="M1146" s="224"/>
      <c r="N1146" s="225"/>
      <c r="O1146" s="225"/>
      <c r="P1146" s="225"/>
      <c r="Q1146" s="225"/>
      <c r="R1146" s="225"/>
      <c r="S1146" s="225"/>
      <c r="T1146" s="226"/>
      <c r="AT1146" s="227" t="s">
        <v>164</v>
      </c>
      <c r="AU1146" s="227" t="s">
        <v>89</v>
      </c>
      <c r="AV1146" s="13" t="s">
        <v>87</v>
      </c>
      <c r="AW1146" s="13" t="s">
        <v>34</v>
      </c>
      <c r="AX1146" s="13" t="s">
        <v>79</v>
      </c>
      <c r="AY1146" s="227" t="s">
        <v>154</v>
      </c>
    </row>
    <row r="1147" spans="1:65" s="14" customFormat="1" ht="11.25">
      <c r="B1147" s="228"/>
      <c r="C1147" s="229"/>
      <c r="D1147" s="219" t="s">
        <v>164</v>
      </c>
      <c r="E1147" s="230" t="s">
        <v>1</v>
      </c>
      <c r="F1147" s="231" t="s">
        <v>1467</v>
      </c>
      <c r="G1147" s="229"/>
      <c r="H1147" s="232">
        <v>9.6</v>
      </c>
      <c r="I1147" s="233"/>
      <c r="J1147" s="229"/>
      <c r="K1147" s="229"/>
      <c r="L1147" s="234"/>
      <c r="M1147" s="235"/>
      <c r="N1147" s="236"/>
      <c r="O1147" s="236"/>
      <c r="P1147" s="236"/>
      <c r="Q1147" s="236"/>
      <c r="R1147" s="236"/>
      <c r="S1147" s="236"/>
      <c r="T1147" s="237"/>
      <c r="AT1147" s="238" t="s">
        <v>164</v>
      </c>
      <c r="AU1147" s="238" t="s">
        <v>89</v>
      </c>
      <c r="AV1147" s="14" t="s">
        <v>89</v>
      </c>
      <c r="AW1147" s="14" t="s">
        <v>34</v>
      </c>
      <c r="AX1147" s="14" t="s">
        <v>87</v>
      </c>
      <c r="AY1147" s="238" t="s">
        <v>154</v>
      </c>
    </row>
    <row r="1148" spans="1:65" s="2" customFormat="1" ht="16.5" customHeight="1">
      <c r="A1148" s="35"/>
      <c r="B1148" s="36"/>
      <c r="C1148" s="250" t="s">
        <v>1480</v>
      </c>
      <c r="D1148" s="250" t="s">
        <v>198</v>
      </c>
      <c r="E1148" s="251" t="s">
        <v>1481</v>
      </c>
      <c r="F1148" s="252" t="s">
        <v>1482</v>
      </c>
      <c r="G1148" s="253" t="s">
        <v>179</v>
      </c>
      <c r="H1148" s="254">
        <v>142</v>
      </c>
      <c r="I1148" s="255"/>
      <c r="J1148" s="256">
        <f>ROUND(I1148*H1148,2)</f>
        <v>0</v>
      </c>
      <c r="K1148" s="252" t="s">
        <v>161</v>
      </c>
      <c r="L1148" s="257"/>
      <c r="M1148" s="258" t="s">
        <v>1</v>
      </c>
      <c r="N1148" s="259" t="s">
        <v>44</v>
      </c>
      <c r="O1148" s="72"/>
      <c r="P1148" s="213">
        <f>O1148*H1148</f>
        <v>0</v>
      </c>
      <c r="Q1148" s="213">
        <v>1.26E-2</v>
      </c>
      <c r="R1148" s="213">
        <f>Q1148*H1148</f>
        <v>1.7892000000000001</v>
      </c>
      <c r="S1148" s="213">
        <v>0</v>
      </c>
      <c r="T1148" s="214">
        <f>S1148*H1148</f>
        <v>0</v>
      </c>
      <c r="U1148" s="35"/>
      <c r="V1148" s="35"/>
      <c r="W1148" s="35"/>
      <c r="X1148" s="35"/>
      <c r="Y1148" s="35"/>
      <c r="Z1148" s="35"/>
      <c r="AA1148" s="35"/>
      <c r="AB1148" s="35"/>
      <c r="AC1148" s="35"/>
      <c r="AD1148" s="35"/>
      <c r="AE1148" s="35"/>
      <c r="AR1148" s="215" t="s">
        <v>449</v>
      </c>
      <c r="AT1148" s="215" t="s">
        <v>198</v>
      </c>
      <c r="AU1148" s="215" t="s">
        <v>89</v>
      </c>
      <c r="AY1148" s="18" t="s">
        <v>154</v>
      </c>
      <c r="BE1148" s="216">
        <f>IF(N1148="základní",J1148,0)</f>
        <v>0</v>
      </c>
      <c r="BF1148" s="216">
        <f>IF(N1148="snížená",J1148,0)</f>
        <v>0</v>
      </c>
      <c r="BG1148" s="216">
        <f>IF(N1148="zákl. přenesená",J1148,0)</f>
        <v>0</v>
      </c>
      <c r="BH1148" s="216">
        <f>IF(N1148="sníž. přenesená",J1148,0)</f>
        <v>0</v>
      </c>
      <c r="BI1148" s="216">
        <f>IF(N1148="nulová",J1148,0)</f>
        <v>0</v>
      </c>
      <c r="BJ1148" s="18" t="s">
        <v>87</v>
      </c>
      <c r="BK1148" s="216">
        <f>ROUND(I1148*H1148,2)</f>
        <v>0</v>
      </c>
      <c r="BL1148" s="18" t="s">
        <v>299</v>
      </c>
      <c r="BM1148" s="215" t="s">
        <v>1483</v>
      </c>
    </row>
    <row r="1149" spans="1:65" s="13" customFormat="1" ht="11.25">
      <c r="B1149" s="217"/>
      <c r="C1149" s="218"/>
      <c r="D1149" s="219" t="s">
        <v>164</v>
      </c>
      <c r="E1149" s="220" t="s">
        <v>1</v>
      </c>
      <c r="F1149" s="221" t="s">
        <v>1484</v>
      </c>
      <c r="G1149" s="218"/>
      <c r="H1149" s="220" t="s">
        <v>1</v>
      </c>
      <c r="I1149" s="222"/>
      <c r="J1149" s="218"/>
      <c r="K1149" s="218"/>
      <c r="L1149" s="223"/>
      <c r="M1149" s="224"/>
      <c r="N1149" s="225"/>
      <c r="O1149" s="225"/>
      <c r="P1149" s="225"/>
      <c r="Q1149" s="225"/>
      <c r="R1149" s="225"/>
      <c r="S1149" s="225"/>
      <c r="T1149" s="226"/>
      <c r="AT1149" s="227" t="s">
        <v>164</v>
      </c>
      <c r="AU1149" s="227" t="s">
        <v>89</v>
      </c>
      <c r="AV1149" s="13" t="s">
        <v>87</v>
      </c>
      <c r="AW1149" s="13" t="s">
        <v>34</v>
      </c>
      <c r="AX1149" s="13" t="s">
        <v>79</v>
      </c>
      <c r="AY1149" s="227" t="s">
        <v>154</v>
      </c>
    </row>
    <row r="1150" spans="1:65" s="13" customFormat="1" ht="11.25">
      <c r="B1150" s="217"/>
      <c r="C1150" s="218"/>
      <c r="D1150" s="219" t="s">
        <v>164</v>
      </c>
      <c r="E1150" s="220" t="s">
        <v>1</v>
      </c>
      <c r="F1150" s="221" t="s">
        <v>1485</v>
      </c>
      <c r="G1150" s="218"/>
      <c r="H1150" s="220" t="s">
        <v>1</v>
      </c>
      <c r="I1150" s="222"/>
      <c r="J1150" s="218"/>
      <c r="K1150" s="218"/>
      <c r="L1150" s="223"/>
      <c r="M1150" s="224"/>
      <c r="N1150" s="225"/>
      <c r="O1150" s="225"/>
      <c r="P1150" s="225"/>
      <c r="Q1150" s="225"/>
      <c r="R1150" s="225"/>
      <c r="S1150" s="225"/>
      <c r="T1150" s="226"/>
      <c r="AT1150" s="227" t="s">
        <v>164</v>
      </c>
      <c r="AU1150" s="227" t="s">
        <v>89</v>
      </c>
      <c r="AV1150" s="13" t="s">
        <v>87</v>
      </c>
      <c r="AW1150" s="13" t="s">
        <v>34</v>
      </c>
      <c r="AX1150" s="13" t="s">
        <v>79</v>
      </c>
      <c r="AY1150" s="227" t="s">
        <v>154</v>
      </c>
    </row>
    <row r="1151" spans="1:65" s="14" customFormat="1" ht="11.25">
      <c r="B1151" s="228"/>
      <c r="C1151" s="229"/>
      <c r="D1151" s="219" t="s">
        <v>164</v>
      </c>
      <c r="E1151" s="230" t="s">
        <v>1</v>
      </c>
      <c r="F1151" s="231" t="s">
        <v>1486</v>
      </c>
      <c r="G1151" s="229"/>
      <c r="H1151" s="232">
        <v>138.6</v>
      </c>
      <c r="I1151" s="233"/>
      <c r="J1151" s="229"/>
      <c r="K1151" s="229"/>
      <c r="L1151" s="234"/>
      <c r="M1151" s="235"/>
      <c r="N1151" s="236"/>
      <c r="O1151" s="236"/>
      <c r="P1151" s="236"/>
      <c r="Q1151" s="236"/>
      <c r="R1151" s="236"/>
      <c r="S1151" s="236"/>
      <c r="T1151" s="237"/>
      <c r="AT1151" s="238" t="s">
        <v>164</v>
      </c>
      <c r="AU1151" s="238" t="s">
        <v>89</v>
      </c>
      <c r="AV1151" s="14" t="s">
        <v>89</v>
      </c>
      <c r="AW1151" s="14" t="s">
        <v>34</v>
      </c>
      <c r="AX1151" s="14" t="s">
        <v>79</v>
      </c>
      <c r="AY1151" s="238" t="s">
        <v>154</v>
      </c>
    </row>
    <row r="1152" spans="1:65" s="13" customFormat="1" ht="11.25">
      <c r="B1152" s="217"/>
      <c r="C1152" s="218"/>
      <c r="D1152" s="219" t="s">
        <v>164</v>
      </c>
      <c r="E1152" s="220" t="s">
        <v>1</v>
      </c>
      <c r="F1152" s="221" t="s">
        <v>1487</v>
      </c>
      <c r="G1152" s="218"/>
      <c r="H1152" s="220" t="s">
        <v>1</v>
      </c>
      <c r="I1152" s="222"/>
      <c r="J1152" s="218"/>
      <c r="K1152" s="218"/>
      <c r="L1152" s="223"/>
      <c r="M1152" s="224"/>
      <c r="N1152" s="225"/>
      <c r="O1152" s="225"/>
      <c r="P1152" s="225"/>
      <c r="Q1152" s="225"/>
      <c r="R1152" s="225"/>
      <c r="S1152" s="225"/>
      <c r="T1152" s="226"/>
      <c r="AT1152" s="227" t="s">
        <v>164</v>
      </c>
      <c r="AU1152" s="227" t="s">
        <v>89</v>
      </c>
      <c r="AV1152" s="13" t="s">
        <v>87</v>
      </c>
      <c r="AW1152" s="13" t="s">
        <v>34</v>
      </c>
      <c r="AX1152" s="13" t="s">
        <v>79</v>
      </c>
      <c r="AY1152" s="227" t="s">
        <v>154</v>
      </c>
    </row>
    <row r="1153" spans="1:65" s="14" customFormat="1" ht="11.25">
      <c r="B1153" s="228"/>
      <c r="C1153" s="229"/>
      <c r="D1153" s="219" t="s">
        <v>164</v>
      </c>
      <c r="E1153" s="230" t="s">
        <v>1</v>
      </c>
      <c r="F1153" s="231" t="s">
        <v>1488</v>
      </c>
      <c r="G1153" s="229"/>
      <c r="H1153" s="232">
        <v>2.64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AT1153" s="238" t="s">
        <v>164</v>
      </c>
      <c r="AU1153" s="238" t="s">
        <v>89</v>
      </c>
      <c r="AV1153" s="14" t="s">
        <v>89</v>
      </c>
      <c r="AW1153" s="14" t="s">
        <v>34</v>
      </c>
      <c r="AX1153" s="14" t="s">
        <v>79</v>
      </c>
      <c r="AY1153" s="238" t="s">
        <v>154</v>
      </c>
    </row>
    <row r="1154" spans="1:65" s="14" customFormat="1" ht="11.25">
      <c r="B1154" s="228"/>
      <c r="C1154" s="229"/>
      <c r="D1154" s="219" t="s">
        <v>164</v>
      </c>
      <c r="E1154" s="230" t="s">
        <v>1</v>
      </c>
      <c r="F1154" s="231" t="s">
        <v>1489</v>
      </c>
      <c r="G1154" s="229"/>
      <c r="H1154" s="232">
        <v>0.76</v>
      </c>
      <c r="I1154" s="233"/>
      <c r="J1154" s="229"/>
      <c r="K1154" s="229"/>
      <c r="L1154" s="234"/>
      <c r="M1154" s="235"/>
      <c r="N1154" s="236"/>
      <c r="O1154" s="236"/>
      <c r="P1154" s="236"/>
      <c r="Q1154" s="236"/>
      <c r="R1154" s="236"/>
      <c r="S1154" s="236"/>
      <c r="T1154" s="237"/>
      <c r="AT1154" s="238" t="s">
        <v>164</v>
      </c>
      <c r="AU1154" s="238" t="s">
        <v>89</v>
      </c>
      <c r="AV1154" s="14" t="s">
        <v>89</v>
      </c>
      <c r="AW1154" s="14" t="s">
        <v>34</v>
      </c>
      <c r="AX1154" s="14" t="s">
        <v>79</v>
      </c>
      <c r="AY1154" s="238" t="s">
        <v>154</v>
      </c>
    </row>
    <row r="1155" spans="1:65" s="15" customFormat="1" ht="11.25">
      <c r="B1155" s="239"/>
      <c r="C1155" s="240"/>
      <c r="D1155" s="219" t="s">
        <v>164</v>
      </c>
      <c r="E1155" s="241" t="s">
        <v>1</v>
      </c>
      <c r="F1155" s="242" t="s">
        <v>172</v>
      </c>
      <c r="G1155" s="240"/>
      <c r="H1155" s="243">
        <v>142</v>
      </c>
      <c r="I1155" s="244"/>
      <c r="J1155" s="240"/>
      <c r="K1155" s="240"/>
      <c r="L1155" s="245"/>
      <c r="M1155" s="246"/>
      <c r="N1155" s="247"/>
      <c r="O1155" s="247"/>
      <c r="P1155" s="247"/>
      <c r="Q1155" s="247"/>
      <c r="R1155" s="247"/>
      <c r="S1155" s="247"/>
      <c r="T1155" s="248"/>
      <c r="AT1155" s="249" t="s">
        <v>164</v>
      </c>
      <c r="AU1155" s="249" t="s">
        <v>89</v>
      </c>
      <c r="AV1155" s="15" t="s">
        <v>162</v>
      </c>
      <c r="AW1155" s="15" t="s">
        <v>34</v>
      </c>
      <c r="AX1155" s="15" t="s">
        <v>87</v>
      </c>
      <c r="AY1155" s="249" t="s">
        <v>154</v>
      </c>
    </row>
    <row r="1156" spans="1:65" s="2" customFormat="1" ht="24" customHeight="1">
      <c r="A1156" s="35"/>
      <c r="B1156" s="36"/>
      <c r="C1156" s="204" t="s">
        <v>1490</v>
      </c>
      <c r="D1156" s="204" t="s">
        <v>157</v>
      </c>
      <c r="E1156" s="205" t="s">
        <v>1491</v>
      </c>
      <c r="F1156" s="206" t="s">
        <v>1492</v>
      </c>
      <c r="G1156" s="207" t="s">
        <v>247</v>
      </c>
      <c r="H1156" s="208">
        <v>148</v>
      </c>
      <c r="I1156" s="209"/>
      <c r="J1156" s="210">
        <f>ROUND(I1156*H1156,2)</f>
        <v>0</v>
      </c>
      <c r="K1156" s="206" t="s">
        <v>161</v>
      </c>
      <c r="L1156" s="40"/>
      <c r="M1156" s="211" t="s">
        <v>1</v>
      </c>
      <c r="N1156" s="212" t="s">
        <v>44</v>
      </c>
      <c r="O1156" s="72"/>
      <c r="P1156" s="213">
        <f>O1156*H1156</f>
        <v>0</v>
      </c>
      <c r="Q1156" s="213">
        <v>3.1E-4</v>
      </c>
      <c r="R1156" s="213">
        <f>Q1156*H1156</f>
        <v>4.5879999999999997E-2</v>
      </c>
      <c r="S1156" s="213">
        <v>0</v>
      </c>
      <c r="T1156" s="214">
        <f>S1156*H1156</f>
        <v>0</v>
      </c>
      <c r="U1156" s="35"/>
      <c r="V1156" s="35"/>
      <c r="W1156" s="35"/>
      <c r="X1156" s="35"/>
      <c r="Y1156" s="35"/>
      <c r="Z1156" s="35"/>
      <c r="AA1156" s="35"/>
      <c r="AB1156" s="35"/>
      <c r="AC1156" s="35"/>
      <c r="AD1156" s="35"/>
      <c r="AE1156" s="35"/>
      <c r="AR1156" s="215" t="s">
        <v>299</v>
      </c>
      <c r="AT1156" s="215" t="s">
        <v>157</v>
      </c>
      <c r="AU1156" s="215" t="s">
        <v>89</v>
      </c>
      <c r="AY1156" s="18" t="s">
        <v>154</v>
      </c>
      <c r="BE1156" s="216">
        <f>IF(N1156="základní",J1156,0)</f>
        <v>0</v>
      </c>
      <c r="BF1156" s="216">
        <f>IF(N1156="snížená",J1156,0)</f>
        <v>0</v>
      </c>
      <c r="BG1156" s="216">
        <f>IF(N1156="zákl. přenesená",J1156,0)</f>
        <v>0</v>
      </c>
      <c r="BH1156" s="216">
        <f>IF(N1156="sníž. přenesená",J1156,0)</f>
        <v>0</v>
      </c>
      <c r="BI1156" s="216">
        <f>IF(N1156="nulová",J1156,0)</f>
        <v>0</v>
      </c>
      <c r="BJ1156" s="18" t="s">
        <v>87</v>
      </c>
      <c r="BK1156" s="216">
        <f>ROUND(I1156*H1156,2)</f>
        <v>0</v>
      </c>
      <c r="BL1156" s="18" t="s">
        <v>299</v>
      </c>
      <c r="BM1156" s="215" t="s">
        <v>1493</v>
      </c>
    </row>
    <row r="1157" spans="1:65" s="13" customFormat="1" ht="11.25">
      <c r="B1157" s="217"/>
      <c r="C1157" s="218"/>
      <c r="D1157" s="219" t="s">
        <v>164</v>
      </c>
      <c r="E1157" s="220" t="s">
        <v>1</v>
      </c>
      <c r="F1157" s="221" t="s">
        <v>1494</v>
      </c>
      <c r="G1157" s="218"/>
      <c r="H1157" s="220" t="s">
        <v>1</v>
      </c>
      <c r="I1157" s="222"/>
      <c r="J1157" s="218"/>
      <c r="K1157" s="218"/>
      <c r="L1157" s="223"/>
      <c r="M1157" s="224"/>
      <c r="N1157" s="225"/>
      <c r="O1157" s="225"/>
      <c r="P1157" s="225"/>
      <c r="Q1157" s="225"/>
      <c r="R1157" s="225"/>
      <c r="S1157" s="225"/>
      <c r="T1157" s="226"/>
      <c r="AT1157" s="227" t="s">
        <v>164</v>
      </c>
      <c r="AU1157" s="227" t="s">
        <v>89</v>
      </c>
      <c r="AV1157" s="13" t="s">
        <v>87</v>
      </c>
      <c r="AW1157" s="13" t="s">
        <v>34</v>
      </c>
      <c r="AX1157" s="13" t="s">
        <v>79</v>
      </c>
      <c r="AY1157" s="227" t="s">
        <v>154</v>
      </c>
    </row>
    <row r="1158" spans="1:65" s="14" customFormat="1" ht="11.25">
      <c r="B1158" s="228"/>
      <c r="C1158" s="229"/>
      <c r="D1158" s="219" t="s">
        <v>164</v>
      </c>
      <c r="E1158" s="230" t="s">
        <v>1</v>
      </c>
      <c r="F1158" s="231" t="s">
        <v>1495</v>
      </c>
      <c r="G1158" s="229"/>
      <c r="H1158" s="232">
        <v>79</v>
      </c>
      <c r="I1158" s="233"/>
      <c r="J1158" s="229"/>
      <c r="K1158" s="229"/>
      <c r="L1158" s="234"/>
      <c r="M1158" s="235"/>
      <c r="N1158" s="236"/>
      <c r="O1158" s="236"/>
      <c r="P1158" s="236"/>
      <c r="Q1158" s="236"/>
      <c r="R1158" s="236"/>
      <c r="S1158" s="236"/>
      <c r="T1158" s="237"/>
      <c r="AT1158" s="238" t="s">
        <v>164</v>
      </c>
      <c r="AU1158" s="238" t="s">
        <v>89</v>
      </c>
      <c r="AV1158" s="14" t="s">
        <v>89</v>
      </c>
      <c r="AW1158" s="14" t="s">
        <v>34</v>
      </c>
      <c r="AX1158" s="14" t="s">
        <v>79</v>
      </c>
      <c r="AY1158" s="238" t="s">
        <v>154</v>
      </c>
    </row>
    <row r="1159" spans="1:65" s="13" customFormat="1" ht="11.25">
      <c r="B1159" s="217"/>
      <c r="C1159" s="218"/>
      <c r="D1159" s="219" t="s">
        <v>164</v>
      </c>
      <c r="E1159" s="220" t="s">
        <v>1</v>
      </c>
      <c r="F1159" s="221" t="s">
        <v>1496</v>
      </c>
      <c r="G1159" s="218"/>
      <c r="H1159" s="220" t="s">
        <v>1</v>
      </c>
      <c r="I1159" s="222"/>
      <c r="J1159" s="218"/>
      <c r="K1159" s="218"/>
      <c r="L1159" s="223"/>
      <c r="M1159" s="224"/>
      <c r="N1159" s="225"/>
      <c r="O1159" s="225"/>
      <c r="P1159" s="225"/>
      <c r="Q1159" s="225"/>
      <c r="R1159" s="225"/>
      <c r="S1159" s="225"/>
      <c r="T1159" s="226"/>
      <c r="AT1159" s="227" t="s">
        <v>164</v>
      </c>
      <c r="AU1159" s="227" t="s">
        <v>89</v>
      </c>
      <c r="AV1159" s="13" t="s">
        <v>87</v>
      </c>
      <c r="AW1159" s="13" t="s">
        <v>34</v>
      </c>
      <c r="AX1159" s="13" t="s">
        <v>79</v>
      </c>
      <c r="AY1159" s="227" t="s">
        <v>154</v>
      </c>
    </row>
    <row r="1160" spans="1:65" s="14" customFormat="1" ht="11.25">
      <c r="B1160" s="228"/>
      <c r="C1160" s="229"/>
      <c r="D1160" s="219" t="s">
        <v>164</v>
      </c>
      <c r="E1160" s="230" t="s">
        <v>1</v>
      </c>
      <c r="F1160" s="231" t="s">
        <v>1497</v>
      </c>
      <c r="G1160" s="229"/>
      <c r="H1160" s="232">
        <v>51</v>
      </c>
      <c r="I1160" s="233"/>
      <c r="J1160" s="229"/>
      <c r="K1160" s="229"/>
      <c r="L1160" s="234"/>
      <c r="M1160" s="235"/>
      <c r="N1160" s="236"/>
      <c r="O1160" s="236"/>
      <c r="P1160" s="236"/>
      <c r="Q1160" s="236"/>
      <c r="R1160" s="236"/>
      <c r="S1160" s="236"/>
      <c r="T1160" s="237"/>
      <c r="AT1160" s="238" t="s">
        <v>164</v>
      </c>
      <c r="AU1160" s="238" t="s">
        <v>89</v>
      </c>
      <c r="AV1160" s="14" t="s">
        <v>89</v>
      </c>
      <c r="AW1160" s="14" t="s">
        <v>34</v>
      </c>
      <c r="AX1160" s="14" t="s">
        <v>79</v>
      </c>
      <c r="AY1160" s="238" t="s">
        <v>154</v>
      </c>
    </row>
    <row r="1161" spans="1:65" s="13" customFormat="1" ht="11.25">
      <c r="B1161" s="217"/>
      <c r="C1161" s="218"/>
      <c r="D1161" s="219" t="s">
        <v>164</v>
      </c>
      <c r="E1161" s="220" t="s">
        <v>1</v>
      </c>
      <c r="F1161" s="221" t="s">
        <v>1498</v>
      </c>
      <c r="G1161" s="218"/>
      <c r="H1161" s="220" t="s">
        <v>1</v>
      </c>
      <c r="I1161" s="222"/>
      <c r="J1161" s="218"/>
      <c r="K1161" s="218"/>
      <c r="L1161" s="223"/>
      <c r="M1161" s="224"/>
      <c r="N1161" s="225"/>
      <c r="O1161" s="225"/>
      <c r="P1161" s="225"/>
      <c r="Q1161" s="225"/>
      <c r="R1161" s="225"/>
      <c r="S1161" s="225"/>
      <c r="T1161" s="226"/>
      <c r="AT1161" s="227" t="s">
        <v>164</v>
      </c>
      <c r="AU1161" s="227" t="s">
        <v>89</v>
      </c>
      <c r="AV1161" s="13" t="s">
        <v>87</v>
      </c>
      <c r="AW1161" s="13" t="s">
        <v>34</v>
      </c>
      <c r="AX1161" s="13" t="s">
        <v>79</v>
      </c>
      <c r="AY1161" s="227" t="s">
        <v>154</v>
      </c>
    </row>
    <row r="1162" spans="1:65" s="14" customFormat="1" ht="11.25">
      <c r="B1162" s="228"/>
      <c r="C1162" s="229"/>
      <c r="D1162" s="219" t="s">
        <v>164</v>
      </c>
      <c r="E1162" s="230" t="s">
        <v>1</v>
      </c>
      <c r="F1162" s="231" t="s">
        <v>1474</v>
      </c>
      <c r="G1162" s="229"/>
      <c r="H1162" s="232">
        <v>10.5</v>
      </c>
      <c r="I1162" s="233"/>
      <c r="J1162" s="229"/>
      <c r="K1162" s="229"/>
      <c r="L1162" s="234"/>
      <c r="M1162" s="235"/>
      <c r="N1162" s="236"/>
      <c r="O1162" s="236"/>
      <c r="P1162" s="236"/>
      <c r="Q1162" s="236"/>
      <c r="R1162" s="236"/>
      <c r="S1162" s="236"/>
      <c r="T1162" s="237"/>
      <c r="AT1162" s="238" t="s">
        <v>164</v>
      </c>
      <c r="AU1162" s="238" t="s">
        <v>89</v>
      </c>
      <c r="AV1162" s="14" t="s">
        <v>89</v>
      </c>
      <c r="AW1162" s="14" t="s">
        <v>34</v>
      </c>
      <c r="AX1162" s="14" t="s">
        <v>79</v>
      </c>
      <c r="AY1162" s="238" t="s">
        <v>154</v>
      </c>
    </row>
    <row r="1163" spans="1:65" s="14" customFormat="1" ht="11.25">
      <c r="B1163" s="228"/>
      <c r="C1163" s="229"/>
      <c r="D1163" s="219" t="s">
        <v>164</v>
      </c>
      <c r="E1163" s="230" t="s">
        <v>1</v>
      </c>
      <c r="F1163" s="231" t="s">
        <v>1499</v>
      </c>
      <c r="G1163" s="229"/>
      <c r="H1163" s="232">
        <v>7.5</v>
      </c>
      <c r="I1163" s="233"/>
      <c r="J1163" s="229"/>
      <c r="K1163" s="229"/>
      <c r="L1163" s="234"/>
      <c r="M1163" s="235"/>
      <c r="N1163" s="236"/>
      <c r="O1163" s="236"/>
      <c r="P1163" s="236"/>
      <c r="Q1163" s="236"/>
      <c r="R1163" s="236"/>
      <c r="S1163" s="236"/>
      <c r="T1163" s="237"/>
      <c r="AT1163" s="238" t="s">
        <v>164</v>
      </c>
      <c r="AU1163" s="238" t="s">
        <v>89</v>
      </c>
      <c r="AV1163" s="14" t="s">
        <v>89</v>
      </c>
      <c r="AW1163" s="14" t="s">
        <v>34</v>
      </c>
      <c r="AX1163" s="14" t="s">
        <v>79</v>
      </c>
      <c r="AY1163" s="238" t="s">
        <v>154</v>
      </c>
    </row>
    <row r="1164" spans="1:65" s="15" customFormat="1" ht="11.25">
      <c r="B1164" s="239"/>
      <c r="C1164" s="240"/>
      <c r="D1164" s="219" t="s">
        <v>164</v>
      </c>
      <c r="E1164" s="241" t="s">
        <v>1</v>
      </c>
      <c r="F1164" s="242" t="s">
        <v>172</v>
      </c>
      <c r="G1164" s="240"/>
      <c r="H1164" s="243">
        <v>148</v>
      </c>
      <c r="I1164" s="244"/>
      <c r="J1164" s="240"/>
      <c r="K1164" s="240"/>
      <c r="L1164" s="245"/>
      <c r="M1164" s="246"/>
      <c r="N1164" s="247"/>
      <c r="O1164" s="247"/>
      <c r="P1164" s="247"/>
      <c r="Q1164" s="247"/>
      <c r="R1164" s="247"/>
      <c r="S1164" s="247"/>
      <c r="T1164" s="248"/>
      <c r="AT1164" s="249" t="s">
        <v>164</v>
      </c>
      <c r="AU1164" s="249" t="s">
        <v>89</v>
      </c>
      <c r="AV1164" s="15" t="s">
        <v>162</v>
      </c>
      <c r="AW1164" s="15" t="s">
        <v>34</v>
      </c>
      <c r="AX1164" s="15" t="s">
        <v>87</v>
      </c>
      <c r="AY1164" s="249" t="s">
        <v>154</v>
      </c>
    </row>
    <row r="1165" spans="1:65" s="2" customFormat="1" ht="24" customHeight="1">
      <c r="A1165" s="35"/>
      <c r="B1165" s="36"/>
      <c r="C1165" s="204" t="s">
        <v>1500</v>
      </c>
      <c r="D1165" s="204" t="s">
        <v>157</v>
      </c>
      <c r="E1165" s="205" t="s">
        <v>1501</v>
      </c>
      <c r="F1165" s="206" t="s">
        <v>1502</v>
      </c>
      <c r="G1165" s="207" t="s">
        <v>441</v>
      </c>
      <c r="H1165" s="208">
        <v>60</v>
      </c>
      <c r="I1165" s="209"/>
      <c r="J1165" s="210">
        <f>ROUND(I1165*H1165,2)</f>
        <v>0</v>
      </c>
      <c r="K1165" s="206" t="s">
        <v>161</v>
      </c>
      <c r="L1165" s="40"/>
      <c r="M1165" s="211" t="s">
        <v>1</v>
      </c>
      <c r="N1165" s="212" t="s">
        <v>44</v>
      </c>
      <c r="O1165" s="72"/>
      <c r="P1165" s="213">
        <f>O1165*H1165</f>
        <v>0</v>
      </c>
      <c r="Q1165" s="213">
        <v>0</v>
      </c>
      <c r="R1165" s="213">
        <f>Q1165*H1165</f>
        <v>0</v>
      </c>
      <c r="S1165" s="213">
        <v>0</v>
      </c>
      <c r="T1165" s="214">
        <f>S1165*H1165</f>
        <v>0</v>
      </c>
      <c r="U1165" s="35"/>
      <c r="V1165" s="35"/>
      <c r="W1165" s="35"/>
      <c r="X1165" s="35"/>
      <c r="Y1165" s="35"/>
      <c r="Z1165" s="35"/>
      <c r="AA1165" s="35"/>
      <c r="AB1165" s="35"/>
      <c r="AC1165" s="35"/>
      <c r="AD1165" s="35"/>
      <c r="AE1165" s="35"/>
      <c r="AR1165" s="215" t="s">
        <v>299</v>
      </c>
      <c r="AT1165" s="215" t="s">
        <v>157</v>
      </c>
      <c r="AU1165" s="215" t="s">
        <v>89</v>
      </c>
      <c r="AY1165" s="18" t="s">
        <v>154</v>
      </c>
      <c r="BE1165" s="216">
        <f>IF(N1165="základní",J1165,0)</f>
        <v>0</v>
      </c>
      <c r="BF1165" s="216">
        <f>IF(N1165="snížená",J1165,0)</f>
        <v>0</v>
      </c>
      <c r="BG1165" s="216">
        <f>IF(N1165="zákl. přenesená",J1165,0)</f>
        <v>0</v>
      </c>
      <c r="BH1165" s="216">
        <f>IF(N1165="sníž. přenesená",J1165,0)</f>
        <v>0</v>
      </c>
      <c r="BI1165" s="216">
        <f>IF(N1165="nulová",J1165,0)</f>
        <v>0</v>
      </c>
      <c r="BJ1165" s="18" t="s">
        <v>87</v>
      </c>
      <c r="BK1165" s="216">
        <f>ROUND(I1165*H1165,2)</f>
        <v>0</v>
      </c>
      <c r="BL1165" s="18" t="s">
        <v>299</v>
      </c>
      <c r="BM1165" s="215" t="s">
        <v>1503</v>
      </c>
    </row>
    <row r="1166" spans="1:65" s="13" customFormat="1" ht="11.25">
      <c r="B1166" s="217"/>
      <c r="C1166" s="218"/>
      <c r="D1166" s="219" t="s">
        <v>164</v>
      </c>
      <c r="E1166" s="220" t="s">
        <v>1</v>
      </c>
      <c r="F1166" s="221" t="s">
        <v>1504</v>
      </c>
      <c r="G1166" s="218"/>
      <c r="H1166" s="220" t="s">
        <v>1</v>
      </c>
      <c r="I1166" s="222"/>
      <c r="J1166" s="218"/>
      <c r="K1166" s="218"/>
      <c r="L1166" s="223"/>
      <c r="M1166" s="224"/>
      <c r="N1166" s="225"/>
      <c r="O1166" s="225"/>
      <c r="P1166" s="225"/>
      <c r="Q1166" s="225"/>
      <c r="R1166" s="225"/>
      <c r="S1166" s="225"/>
      <c r="T1166" s="226"/>
      <c r="AT1166" s="227" t="s">
        <v>164</v>
      </c>
      <c r="AU1166" s="227" t="s">
        <v>89</v>
      </c>
      <c r="AV1166" s="13" t="s">
        <v>87</v>
      </c>
      <c r="AW1166" s="13" t="s">
        <v>34</v>
      </c>
      <c r="AX1166" s="13" t="s">
        <v>79</v>
      </c>
      <c r="AY1166" s="227" t="s">
        <v>154</v>
      </c>
    </row>
    <row r="1167" spans="1:65" s="14" customFormat="1" ht="11.25">
      <c r="B1167" s="228"/>
      <c r="C1167" s="229"/>
      <c r="D1167" s="219" t="s">
        <v>164</v>
      </c>
      <c r="E1167" s="230" t="s">
        <v>1</v>
      </c>
      <c r="F1167" s="231" t="s">
        <v>1505</v>
      </c>
      <c r="G1167" s="229"/>
      <c r="H1167" s="232">
        <v>60</v>
      </c>
      <c r="I1167" s="233"/>
      <c r="J1167" s="229"/>
      <c r="K1167" s="229"/>
      <c r="L1167" s="234"/>
      <c r="M1167" s="235"/>
      <c r="N1167" s="236"/>
      <c r="O1167" s="236"/>
      <c r="P1167" s="236"/>
      <c r="Q1167" s="236"/>
      <c r="R1167" s="236"/>
      <c r="S1167" s="236"/>
      <c r="T1167" s="237"/>
      <c r="AT1167" s="238" t="s">
        <v>164</v>
      </c>
      <c r="AU1167" s="238" t="s">
        <v>89</v>
      </c>
      <c r="AV1167" s="14" t="s">
        <v>89</v>
      </c>
      <c r="AW1167" s="14" t="s">
        <v>34</v>
      </c>
      <c r="AX1167" s="14" t="s">
        <v>87</v>
      </c>
      <c r="AY1167" s="238" t="s">
        <v>154</v>
      </c>
    </row>
    <row r="1168" spans="1:65" s="2" customFormat="1" ht="24" customHeight="1">
      <c r="A1168" s="35"/>
      <c r="B1168" s="36"/>
      <c r="C1168" s="204" t="s">
        <v>1506</v>
      </c>
      <c r="D1168" s="204" t="s">
        <v>157</v>
      </c>
      <c r="E1168" s="205" t="s">
        <v>1507</v>
      </c>
      <c r="F1168" s="206" t="s">
        <v>1508</v>
      </c>
      <c r="G1168" s="207" t="s">
        <v>247</v>
      </c>
      <c r="H1168" s="208">
        <v>63</v>
      </c>
      <c r="I1168" s="209"/>
      <c r="J1168" s="210">
        <f>ROUND(I1168*H1168,2)</f>
        <v>0</v>
      </c>
      <c r="K1168" s="206" t="s">
        <v>161</v>
      </c>
      <c r="L1168" s="40"/>
      <c r="M1168" s="211" t="s">
        <v>1</v>
      </c>
      <c r="N1168" s="212" t="s">
        <v>44</v>
      </c>
      <c r="O1168" s="72"/>
      <c r="P1168" s="213">
        <f>O1168*H1168</f>
        <v>0</v>
      </c>
      <c r="Q1168" s="213">
        <v>2.5999999999999998E-4</v>
      </c>
      <c r="R1168" s="213">
        <f>Q1168*H1168</f>
        <v>1.6379999999999999E-2</v>
      </c>
      <c r="S1168" s="213">
        <v>0</v>
      </c>
      <c r="T1168" s="214">
        <f>S1168*H1168</f>
        <v>0</v>
      </c>
      <c r="U1168" s="35"/>
      <c r="V1168" s="35"/>
      <c r="W1168" s="35"/>
      <c r="X1168" s="35"/>
      <c r="Y1168" s="35"/>
      <c r="Z1168" s="35"/>
      <c r="AA1168" s="35"/>
      <c r="AB1168" s="35"/>
      <c r="AC1168" s="35"/>
      <c r="AD1168" s="35"/>
      <c r="AE1168" s="35"/>
      <c r="AR1168" s="215" t="s">
        <v>299</v>
      </c>
      <c r="AT1168" s="215" t="s">
        <v>157</v>
      </c>
      <c r="AU1168" s="215" t="s">
        <v>89</v>
      </c>
      <c r="AY1168" s="18" t="s">
        <v>154</v>
      </c>
      <c r="BE1168" s="216">
        <f>IF(N1168="základní",J1168,0)</f>
        <v>0</v>
      </c>
      <c r="BF1168" s="216">
        <f>IF(N1168="snížená",J1168,0)</f>
        <v>0</v>
      </c>
      <c r="BG1168" s="216">
        <f>IF(N1168="zákl. přenesená",J1168,0)</f>
        <v>0</v>
      </c>
      <c r="BH1168" s="216">
        <f>IF(N1168="sníž. přenesená",J1168,0)</f>
        <v>0</v>
      </c>
      <c r="BI1168" s="216">
        <f>IF(N1168="nulová",J1168,0)</f>
        <v>0</v>
      </c>
      <c r="BJ1168" s="18" t="s">
        <v>87</v>
      </c>
      <c r="BK1168" s="216">
        <f>ROUND(I1168*H1168,2)</f>
        <v>0</v>
      </c>
      <c r="BL1168" s="18" t="s">
        <v>299</v>
      </c>
      <c r="BM1168" s="215" t="s">
        <v>1509</v>
      </c>
    </row>
    <row r="1169" spans="1:65" s="13" customFormat="1" ht="11.25">
      <c r="B1169" s="217"/>
      <c r="C1169" s="218"/>
      <c r="D1169" s="219" t="s">
        <v>164</v>
      </c>
      <c r="E1169" s="220" t="s">
        <v>1</v>
      </c>
      <c r="F1169" s="221" t="s">
        <v>1510</v>
      </c>
      <c r="G1169" s="218"/>
      <c r="H1169" s="220" t="s">
        <v>1</v>
      </c>
      <c r="I1169" s="222"/>
      <c r="J1169" s="218"/>
      <c r="K1169" s="218"/>
      <c r="L1169" s="223"/>
      <c r="M1169" s="224"/>
      <c r="N1169" s="225"/>
      <c r="O1169" s="225"/>
      <c r="P1169" s="225"/>
      <c r="Q1169" s="225"/>
      <c r="R1169" s="225"/>
      <c r="S1169" s="225"/>
      <c r="T1169" s="226"/>
      <c r="AT1169" s="227" t="s">
        <v>164</v>
      </c>
      <c r="AU1169" s="227" t="s">
        <v>89</v>
      </c>
      <c r="AV1169" s="13" t="s">
        <v>87</v>
      </c>
      <c r="AW1169" s="13" t="s">
        <v>34</v>
      </c>
      <c r="AX1169" s="13" t="s">
        <v>79</v>
      </c>
      <c r="AY1169" s="227" t="s">
        <v>154</v>
      </c>
    </row>
    <row r="1170" spans="1:65" s="14" customFormat="1" ht="11.25">
      <c r="B1170" s="228"/>
      <c r="C1170" s="229"/>
      <c r="D1170" s="219" t="s">
        <v>164</v>
      </c>
      <c r="E1170" s="230" t="s">
        <v>1</v>
      </c>
      <c r="F1170" s="231" t="s">
        <v>1511</v>
      </c>
      <c r="G1170" s="229"/>
      <c r="H1170" s="232">
        <v>56.4</v>
      </c>
      <c r="I1170" s="233"/>
      <c r="J1170" s="229"/>
      <c r="K1170" s="229"/>
      <c r="L1170" s="234"/>
      <c r="M1170" s="235"/>
      <c r="N1170" s="236"/>
      <c r="O1170" s="236"/>
      <c r="P1170" s="236"/>
      <c r="Q1170" s="236"/>
      <c r="R1170" s="236"/>
      <c r="S1170" s="236"/>
      <c r="T1170" s="237"/>
      <c r="AT1170" s="238" t="s">
        <v>164</v>
      </c>
      <c r="AU1170" s="238" t="s">
        <v>89</v>
      </c>
      <c r="AV1170" s="14" t="s">
        <v>89</v>
      </c>
      <c r="AW1170" s="14" t="s">
        <v>34</v>
      </c>
      <c r="AX1170" s="14" t="s">
        <v>79</v>
      </c>
      <c r="AY1170" s="238" t="s">
        <v>154</v>
      </c>
    </row>
    <row r="1171" spans="1:65" s="14" customFormat="1" ht="11.25">
      <c r="B1171" s="228"/>
      <c r="C1171" s="229"/>
      <c r="D1171" s="219" t="s">
        <v>164</v>
      </c>
      <c r="E1171" s="230" t="s">
        <v>1</v>
      </c>
      <c r="F1171" s="231" t="s">
        <v>1512</v>
      </c>
      <c r="G1171" s="229"/>
      <c r="H1171" s="232">
        <v>6.6</v>
      </c>
      <c r="I1171" s="233"/>
      <c r="J1171" s="229"/>
      <c r="K1171" s="229"/>
      <c r="L1171" s="234"/>
      <c r="M1171" s="235"/>
      <c r="N1171" s="236"/>
      <c r="O1171" s="236"/>
      <c r="P1171" s="236"/>
      <c r="Q1171" s="236"/>
      <c r="R1171" s="236"/>
      <c r="S1171" s="236"/>
      <c r="T1171" s="237"/>
      <c r="AT1171" s="238" t="s">
        <v>164</v>
      </c>
      <c r="AU1171" s="238" t="s">
        <v>89</v>
      </c>
      <c r="AV1171" s="14" t="s">
        <v>89</v>
      </c>
      <c r="AW1171" s="14" t="s">
        <v>34</v>
      </c>
      <c r="AX1171" s="14" t="s">
        <v>79</v>
      </c>
      <c r="AY1171" s="238" t="s">
        <v>154</v>
      </c>
    </row>
    <row r="1172" spans="1:65" s="15" customFormat="1" ht="11.25">
      <c r="B1172" s="239"/>
      <c r="C1172" s="240"/>
      <c r="D1172" s="219" t="s">
        <v>164</v>
      </c>
      <c r="E1172" s="241" t="s">
        <v>1</v>
      </c>
      <c r="F1172" s="242" t="s">
        <v>172</v>
      </c>
      <c r="G1172" s="240"/>
      <c r="H1172" s="243">
        <v>63</v>
      </c>
      <c r="I1172" s="244"/>
      <c r="J1172" s="240"/>
      <c r="K1172" s="240"/>
      <c r="L1172" s="245"/>
      <c r="M1172" s="246"/>
      <c r="N1172" s="247"/>
      <c r="O1172" s="247"/>
      <c r="P1172" s="247"/>
      <c r="Q1172" s="247"/>
      <c r="R1172" s="247"/>
      <c r="S1172" s="247"/>
      <c r="T1172" s="248"/>
      <c r="AT1172" s="249" t="s">
        <v>164</v>
      </c>
      <c r="AU1172" s="249" t="s">
        <v>89</v>
      </c>
      <c r="AV1172" s="15" t="s">
        <v>162</v>
      </c>
      <c r="AW1172" s="15" t="s">
        <v>34</v>
      </c>
      <c r="AX1172" s="15" t="s">
        <v>87</v>
      </c>
      <c r="AY1172" s="249" t="s">
        <v>154</v>
      </c>
    </row>
    <row r="1173" spans="1:65" s="2" customFormat="1" ht="24" customHeight="1">
      <c r="A1173" s="35"/>
      <c r="B1173" s="36"/>
      <c r="C1173" s="204" t="s">
        <v>1513</v>
      </c>
      <c r="D1173" s="204" t="s">
        <v>157</v>
      </c>
      <c r="E1173" s="205" t="s">
        <v>1514</v>
      </c>
      <c r="F1173" s="206" t="s">
        <v>1515</v>
      </c>
      <c r="G1173" s="207" t="s">
        <v>247</v>
      </c>
      <c r="H1173" s="208">
        <v>20</v>
      </c>
      <c r="I1173" s="209"/>
      <c r="J1173" s="210">
        <f>ROUND(I1173*H1173,2)</f>
        <v>0</v>
      </c>
      <c r="K1173" s="206" t="s">
        <v>161</v>
      </c>
      <c r="L1173" s="40"/>
      <c r="M1173" s="211" t="s">
        <v>1</v>
      </c>
      <c r="N1173" s="212" t="s">
        <v>44</v>
      </c>
      <c r="O1173" s="72"/>
      <c r="P1173" s="213">
        <f>O1173*H1173</f>
        <v>0</v>
      </c>
      <c r="Q1173" s="213">
        <v>3.0000000000000001E-5</v>
      </c>
      <c r="R1173" s="213">
        <f>Q1173*H1173</f>
        <v>6.0000000000000006E-4</v>
      </c>
      <c r="S1173" s="213">
        <v>0</v>
      </c>
      <c r="T1173" s="214">
        <f>S1173*H1173</f>
        <v>0</v>
      </c>
      <c r="U1173" s="35"/>
      <c r="V1173" s="35"/>
      <c r="W1173" s="35"/>
      <c r="X1173" s="35"/>
      <c r="Y1173" s="35"/>
      <c r="Z1173" s="35"/>
      <c r="AA1173" s="35"/>
      <c r="AB1173" s="35"/>
      <c r="AC1173" s="35"/>
      <c r="AD1173" s="35"/>
      <c r="AE1173" s="35"/>
      <c r="AR1173" s="215" t="s">
        <v>299</v>
      </c>
      <c r="AT1173" s="215" t="s">
        <v>157</v>
      </c>
      <c r="AU1173" s="215" t="s">
        <v>89</v>
      </c>
      <c r="AY1173" s="18" t="s">
        <v>154</v>
      </c>
      <c r="BE1173" s="216">
        <f>IF(N1173="základní",J1173,0)</f>
        <v>0</v>
      </c>
      <c r="BF1173" s="216">
        <f>IF(N1173="snížená",J1173,0)</f>
        <v>0</v>
      </c>
      <c r="BG1173" s="216">
        <f>IF(N1173="zákl. přenesená",J1173,0)</f>
        <v>0</v>
      </c>
      <c r="BH1173" s="216">
        <f>IF(N1173="sníž. přenesená",J1173,0)</f>
        <v>0</v>
      </c>
      <c r="BI1173" s="216">
        <f>IF(N1173="nulová",J1173,0)</f>
        <v>0</v>
      </c>
      <c r="BJ1173" s="18" t="s">
        <v>87</v>
      </c>
      <c r="BK1173" s="216">
        <f>ROUND(I1173*H1173,2)</f>
        <v>0</v>
      </c>
      <c r="BL1173" s="18" t="s">
        <v>299</v>
      </c>
      <c r="BM1173" s="215" t="s">
        <v>1516</v>
      </c>
    </row>
    <row r="1174" spans="1:65" s="13" customFormat="1" ht="11.25">
      <c r="B1174" s="217"/>
      <c r="C1174" s="218"/>
      <c r="D1174" s="219" t="s">
        <v>164</v>
      </c>
      <c r="E1174" s="220" t="s">
        <v>1</v>
      </c>
      <c r="F1174" s="221" t="s">
        <v>1517</v>
      </c>
      <c r="G1174" s="218"/>
      <c r="H1174" s="220" t="s">
        <v>1</v>
      </c>
      <c r="I1174" s="222"/>
      <c r="J1174" s="218"/>
      <c r="K1174" s="218"/>
      <c r="L1174" s="223"/>
      <c r="M1174" s="224"/>
      <c r="N1174" s="225"/>
      <c r="O1174" s="225"/>
      <c r="P1174" s="225"/>
      <c r="Q1174" s="225"/>
      <c r="R1174" s="225"/>
      <c r="S1174" s="225"/>
      <c r="T1174" s="226"/>
      <c r="AT1174" s="227" t="s">
        <v>164</v>
      </c>
      <c r="AU1174" s="227" t="s">
        <v>89</v>
      </c>
      <c r="AV1174" s="13" t="s">
        <v>87</v>
      </c>
      <c r="AW1174" s="13" t="s">
        <v>34</v>
      </c>
      <c r="AX1174" s="13" t="s">
        <v>79</v>
      </c>
      <c r="AY1174" s="227" t="s">
        <v>154</v>
      </c>
    </row>
    <row r="1175" spans="1:65" s="14" customFormat="1" ht="11.25">
      <c r="B1175" s="228"/>
      <c r="C1175" s="229"/>
      <c r="D1175" s="219" t="s">
        <v>164</v>
      </c>
      <c r="E1175" s="230" t="s">
        <v>1</v>
      </c>
      <c r="F1175" s="231" t="s">
        <v>250</v>
      </c>
      <c r="G1175" s="229"/>
      <c r="H1175" s="232">
        <v>20</v>
      </c>
      <c r="I1175" s="233"/>
      <c r="J1175" s="229"/>
      <c r="K1175" s="229"/>
      <c r="L1175" s="234"/>
      <c r="M1175" s="235"/>
      <c r="N1175" s="236"/>
      <c r="O1175" s="236"/>
      <c r="P1175" s="236"/>
      <c r="Q1175" s="236"/>
      <c r="R1175" s="236"/>
      <c r="S1175" s="236"/>
      <c r="T1175" s="237"/>
      <c r="AT1175" s="238" t="s">
        <v>164</v>
      </c>
      <c r="AU1175" s="238" t="s">
        <v>89</v>
      </c>
      <c r="AV1175" s="14" t="s">
        <v>89</v>
      </c>
      <c r="AW1175" s="14" t="s">
        <v>34</v>
      </c>
      <c r="AX1175" s="14" t="s">
        <v>87</v>
      </c>
      <c r="AY1175" s="238" t="s">
        <v>154</v>
      </c>
    </row>
    <row r="1176" spans="1:65" s="2" customFormat="1" ht="36" customHeight="1">
      <c r="A1176" s="35"/>
      <c r="B1176" s="36"/>
      <c r="C1176" s="204" t="s">
        <v>1518</v>
      </c>
      <c r="D1176" s="204" t="s">
        <v>157</v>
      </c>
      <c r="E1176" s="205" t="s">
        <v>1519</v>
      </c>
      <c r="F1176" s="206" t="s">
        <v>1520</v>
      </c>
      <c r="G1176" s="207" t="s">
        <v>186</v>
      </c>
      <c r="H1176" s="208">
        <v>2.516</v>
      </c>
      <c r="I1176" s="209"/>
      <c r="J1176" s="210">
        <f>ROUND(I1176*H1176,2)</f>
        <v>0</v>
      </c>
      <c r="K1176" s="206" t="s">
        <v>161</v>
      </c>
      <c r="L1176" s="40"/>
      <c r="M1176" s="211" t="s">
        <v>1</v>
      </c>
      <c r="N1176" s="212" t="s">
        <v>44</v>
      </c>
      <c r="O1176" s="72"/>
      <c r="P1176" s="213">
        <f>O1176*H1176</f>
        <v>0</v>
      </c>
      <c r="Q1176" s="213">
        <v>0</v>
      </c>
      <c r="R1176" s="213">
        <f>Q1176*H1176</f>
        <v>0</v>
      </c>
      <c r="S1176" s="213">
        <v>0</v>
      </c>
      <c r="T1176" s="214">
        <f>S1176*H1176</f>
        <v>0</v>
      </c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R1176" s="215" t="s">
        <v>299</v>
      </c>
      <c r="AT1176" s="215" t="s">
        <v>157</v>
      </c>
      <c r="AU1176" s="215" t="s">
        <v>89</v>
      </c>
      <c r="AY1176" s="18" t="s">
        <v>154</v>
      </c>
      <c r="BE1176" s="216">
        <f>IF(N1176="základní",J1176,0)</f>
        <v>0</v>
      </c>
      <c r="BF1176" s="216">
        <f>IF(N1176="snížená",J1176,0)</f>
        <v>0</v>
      </c>
      <c r="BG1176" s="216">
        <f>IF(N1176="zákl. přenesená",J1176,0)</f>
        <v>0</v>
      </c>
      <c r="BH1176" s="216">
        <f>IF(N1176="sníž. přenesená",J1176,0)</f>
        <v>0</v>
      </c>
      <c r="BI1176" s="216">
        <f>IF(N1176="nulová",J1176,0)</f>
        <v>0</v>
      </c>
      <c r="BJ1176" s="18" t="s">
        <v>87</v>
      </c>
      <c r="BK1176" s="216">
        <f>ROUND(I1176*H1176,2)</f>
        <v>0</v>
      </c>
      <c r="BL1176" s="18" t="s">
        <v>299</v>
      </c>
      <c r="BM1176" s="215" t="s">
        <v>1521</v>
      </c>
    </row>
    <row r="1177" spans="1:65" s="12" customFormat="1" ht="22.9" customHeight="1">
      <c r="B1177" s="188"/>
      <c r="C1177" s="189"/>
      <c r="D1177" s="190" t="s">
        <v>78</v>
      </c>
      <c r="E1177" s="202" t="s">
        <v>1522</v>
      </c>
      <c r="F1177" s="202" t="s">
        <v>1523</v>
      </c>
      <c r="G1177" s="189"/>
      <c r="H1177" s="189"/>
      <c r="I1177" s="192"/>
      <c r="J1177" s="203">
        <f>BK1177</f>
        <v>0</v>
      </c>
      <c r="K1177" s="189"/>
      <c r="L1177" s="194"/>
      <c r="M1177" s="195"/>
      <c r="N1177" s="196"/>
      <c r="O1177" s="196"/>
      <c r="P1177" s="197">
        <f>SUM(P1178:P1201)</f>
        <v>0</v>
      </c>
      <c r="Q1177" s="196"/>
      <c r="R1177" s="197">
        <f>SUM(R1178:R1201)</f>
        <v>0.11197000000000001</v>
      </c>
      <c r="S1177" s="196"/>
      <c r="T1177" s="198">
        <f>SUM(T1178:T1201)</f>
        <v>0</v>
      </c>
      <c r="AR1177" s="199" t="s">
        <v>89</v>
      </c>
      <c r="AT1177" s="200" t="s">
        <v>78</v>
      </c>
      <c r="AU1177" s="200" t="s">
        <v>87</v>
      </c>
      <c r="AY1177" s="199" t="s">
        <v>154</v>
      </c>
      <c r="BK1177" s="201">
        <f>SUM(BK1178:BK1201)</f>
        <v>0</v>
      </c>
    </row>
    <row r="1178" spans="1:65" s="2" customFormat="1" ht="24" customHeight="1">
      <c r="A1178" s="35"/>
      <c r="B1178" s="36"/>
      <c r="C1178" s="204" t="s">
        <v>1524</v>
      </c>
      <c r="D1178" s="204" t="s">
        <v>157</v>
      </c>
      <c r="E1178" s="205" t="s">
        <v>1525</v>
      </c>
      <c r="F1178" s="206" t="s">
        <v>1526</v>
      </c>
      <c r="G1178" s="207" t="s">
        <v>179</v>
      </c>
      <c r="H1178" s="208">
        <v>9</v>
      </c>
      <c r="I1178" s="209"/>
      <c r="J1178" s="210">
        <f>ROUND(I1178*H1178,2)</f>
        <v>0</v>
      </c>
      <c r="K1178" s="206" t="s">
        <v>161</v>
      </c>
      <c r="L1178" s="40"/>
      <c r="M1178" s="211" t="s">
        <v>1</v>
      </c>
      <c r="N1178" s="212" t="s">
        <v>44</v>
      </c>
      <c r="O1178" s="72"/>
      <c r="P1178" s="213">
        <f>O1178*H1178</f>
        <v>0</v>
      </c>
      <c r="Q1178" s="213">
        <v>1.3999999999999999E-4</v>
      </c>
      <c r="R1178" s="213">
        <f>Q1178*H1178</f>
        <v>1.2599999999999998E-3</v>
      </c>
      <c r="S1178" s="213">
        <v>0</v>
      </c>
      <c r="T1178" s="214">
        <f>S1178*H1178</f>
        <v>0</v>
      </c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R1178" s="215" t="s">
        <v>299</v>
      </c>
      <c r="AT1178" s="215" t="s">
        <v>157</v>
      </c>
      <c r="AU1178" s="215" t="s">
        <v>89</v>
      </c>
      <c r="AY1178" s="18" t="s">
        <v>154</v>
      </c>
      <c r="BE1178" s="216">
        <f>IF(N1178="základní",J1178,0)</f>
        <v>0</v>
      </c>
      <c r="BF1178" s="216">
        <f>IF(N1178="snížená",J1178,0)</f>
        <v>0</v>
      </c>
      <c r="BG1178" s="216">
        <f>IF(N1178="zákl. přenesená",J1178,0)</f>
        <v>0</v>
      </c>
      <c r="BH1178" s="216">
        <f>IF(N1178="sníž. přenesená",J1178,0)</f>
        <v>0</v>
      </c>
      <c r="BI1178" s="216">
        <f>IF(N1178="nulová",J1178,0)</f>
        <v>0</v>
      </c>
      <c r="BJ1178" s="18" t="s">
        <v>87</v>
      </c>
      <c r="BK1178" s="216">
        <f>ROUND(I1178*H1178,2)</f>
        <v>0</v>
      </c>
      <c r="BL1178" s="18" t="s">
        <v>299</v>
      </c>
      <c r="BM1178" s="215" t="s">
        <v>1527</v>
      </c>
    </row>
    <row r="1179" spans="1:65" s="13" customFormat="1" ht="11.25">
      <c r="B1179" s="217"/>
      <c r="C1179" s="218"/>
      <c r="D1179" s="219" t="s">
        <v>164</v>
      </c>
      <c r="E1179" s="220" t="s">
        <v>1</v>
      </c>
      <c r="F1179" s="221" t="s">
        <v>1528</v>
      </c>
      <c r="G1179" s="218"/>
      <c r="H1179" s="220" t="s">
        <v>1</v>
      </c>
      <c r="I1179" s="222"/>
      <c r="J1179" s="218"/>
      <c r="K1179" s="218"/>
      <c r="L1179" s="223"/>
      <c r="M1179" s="224"/>
      <c r="N1179" s="225"/>
      <c r="O1179" s="225"/>
      <c r="P1179" s="225"/>
      <c r="Q1179" s="225"/>
      <c r="R1179" s="225"/>
      <c r="S1179" s="225"/>
      <c r="T1179" s="226"/>
      <c r="AT1179" s="227" t="s">
        <v>164</v>
      </c>
      <c r="AU1179" s="227" t="s">
        <v>89</v>
      </c>
      <c r="AV1179" s="13" t="s">
        <v>87</v>
      </c>
      <c r="AW1179" s="13" t="s">
        <v>34</v>
      </c>
      <c r="AX1179" s="13" t="s">
        <v>79</v>
      </c>
      <c r="AY1179" s="227" t="s">
        <v>154</v>
      </c>
    </row>
    <row r="1180" spans="1:65" s="13" customFormat="1" ht="11.25">
      <c r="B1180" s="217"/>
      <c r="C1180" s="218"/>
      <c r="D1180" s="219" t="s">
        <v>164</v>
      </c>
      <c r="E1180" s="220" t="s">
        <v>1</v>
      </c>
      <c r="F1180" s="221" t="s">
        <v>1529</v>
      </c>
      <c r="G1180" s="218"/>
      <c r="H1180" s="220" t="s">
        <v>1</v>
      </c>
      <c r="I1180" s="222"/>
      <c r="J1180" s="218"/>
      <c r="K1180" s="218"/>
      <c r="L1180" s="223"/>
      <c r="M1180" s="224"/>
      <c r="N1180" s="225"/>
      <c r="O1180" s="225"/>
      <c r="P1180" s="225"/>
      <c r="Q1180" s="225"/>
      <c r="R1180" s="225"/>
      <c r="S1180" s="225"/>
      <c r="T1180" s="226"/>
      <c r="AT1180" s="227" t="s">
        <v>164</v>
      </c>
      <c r="AU1180" s="227" t="s">
        <v>89</v>
      </c>
      <c r="AV1180" s="13" t="s">
        <v>87</v>
      </c>
      <c r="AW1180" s="13" t="s">
        <v>34</v>
      </c>
      <c r="AX1180" s="13" t="s">
        <v>79</v>
      </c>
      <c r="AY1180" s="227" t="s">
        <v>154</v>
      </c>
    </row>
    <row r="1181" spans="1:65" s="14" customFormat="1" ht="11.25">
      <c r="B1181" s="228"/>
      <c r="C1181" s="229"/>
      <c r="D1181" s="219" t="s">
        <v>164</v>
      </c>
      <c r="E1181" s="230" t="s">
        <v>1</v>
      </c>
      <c r="F1181" s="231" t="s">
        <v>1530</v>
      </c>
      <c r="G1181" s="229"/>
      <c r="H1181" s="232">
        <v>5.3120000000000003</v>
      </c>
      <c r="I1181" s="233"/>
      <c r="J1181" s="229"/>
      <c r="K1181" s="229"/>
      <c r="L1181" s="234"/>
      <c r="M1181" s="235"/>
      <c r="N1181" s="236"/>
      <c r="O1181" s="236"/>
      <c r="P1181" s="236"/>
      <c r="Q1181" s="236"/>
      <c r="R1181" s="236"/>
      <c r="S1181" s="236"/>
      <c r="T1181" s="237"/>
      <c r="AT1181" s="238" t="s">
        <v>164</v>
      </c>
      <c r="AU1181" s="238" t="s">
        <v>89</v>
      </c>
      <c r="AV1181" s="14" t="s">
        <v>89</v>
      </c>
      <c r="AW1181" s="14" t="s">
        <v>34</v>
      </c>
      <c r="AX1181" s="14" t="s">
        <v>79</v>
      </c>
      <c r="AY1181" s="238" t="s">
        <v>154</v>
      </c>
    </row>
    <row r="1182" spans="1:65" s="13" customFormat="1" ht="11.25">
      <c r="B1182" s="217"/>
      <c r="C1182" s="218"/>
      <c r="D1182" s="219" t="s">
        <v>164</v>
      </c>
      <c r="E1182" s="220" t="s">
        <v>1</v>
      </c>
      <c r="F1182" s="221" t="s">
        <v>1531</v>
      </c>
      <c r="G1182" s="218"/>
      <c r="H1182" s="220" t="s">
        <v>1</v>
      </c>
      <c r="I1182" s="222"/>
      <c r="J1182" s="218"/>
      <c r="K1182" s="218"/>
      <c r="L1182" s="223"/>
      <c r="M1182" s="224"/>
      <c r="N1182" s="225"/>
      <c r="O1182" s="225"/>
      <c r="P1182" s="225"/>
      <c r="Q1182" s="225"/>
      <c r="R1182" s="225"/>
      <c r="S1182" s="225"/>
      <c r="T1182" s="226"/>
      <c r="AT1182" s="227" t="s">
        <v>164</v>
      </c>
      <c r="AU1182" s="227" t="s">
        <v>89</v>
      </c>
      <c r="AV1182" s="13" t="s">
        <v>87</v>
      </c>
      <c r="AW1182" s="13" t="s">
        <v>34</v>
      </c>
      <c r="AX1182" s="13" t="s">
        <v>79</v>
      </c>
      <c r="AY1182" s="227" t="s">
        <v>154</v>
      </c>
    </row>
    <row r="1183" spans="1:65" s="14" customFormat="1" ht="11.25">
      <c r="B1183" s="228"/>
      <c r="C1183" s="229"/>
      <c r="D1183" s="219" t="s">
        <v>164</v>
      </c>
      <c r="E1183" s="230" t="s">
        <v>1</v>
      </c>
      <c r="F1183" s="231" t="s">
        <v>1532</v>
      </c>
      <c r="G1183" s="229"/>
      <c r="H1183" s="232">
        <v>1.984</v>
      </c>
      <c r="I1183" s="233"/>
      <c r="J1183" s="229"/>
      <c r="K1183" s="229"/>
      <c r="L1183" s="234"/>
      <c r="M1183" s="235"/>
      <c r="N1183" s="236"/>
      <c r="O1183" s="236"/>
      <c r="P1183" s="236"/>
      <c r="Q1183" s="236"/>
      <c r="R1183" s="236"/>
      <c r="S1183" s="236"/>
      <c r="T1183" s="237"/>
      <c r="AT1183" s="238" t="s">
        <v>164</v>
      </c>
      <c r="AU1183" s="238" t="s">
        <v>89</v>
      </c>
      <c r="AV1183" s="14" t="s">
        <v>89</v>
      </c>
      <c r="AW1183" s="14" t="s">
        <v>34</v>
      </c>
      <c r="AX1183" s="14" t="s">
        <v>79</v>
      </c>
      <c r="AY1183" s="238" t="s">
        <v>154</v>
      </c>
    </row>
    <row r="1184" spans="1:65" s="13" customFormat="1" ht="11.25">
      <c r="B1184" s="217"/>
      <c r="C1184" s="218"/>
      <c r="D1184" s="219" t="s">
        <v>164</v>
      </c>
      <c r="E1184" s="220" t="s">
        <v>1</v>
      </c>
      <c r="F1184" s="221" t="s">
        <v>1533</v>
      </c>
      <c r="G1184" s="218"/>
      <c r="H1184" s="220" t="s">
        <v>1</v>
      </c>
      <c r="I1184" s="222"/>
      <c r="J1184" s="218"/>
      <c r="K1184" s="218"/>
      <c r="L1184" s="223"/>
      <c r="M1184" s="224"/>
      <c r="N1184" s="225"/>
      <c r="O1184" s="225"/>
      <c r="P1184" s="225"/>
      <c r="Q1184" s="225"/>
      <c r="R1184" s="225"/>
      <c r="S1184" s="225"/>
      <c r="T1184" s="226"/>
      <c r="AT1184" s="227" t="s">
        <v>164</v>
      </c>
      <c r="AU1184" s="227" t="s">
        <v>89</v>
      </c>
      <c r="AV1184" s="13" t="s">
        <v>87</v>
      </c>
      <c r="AW1184" s="13" t="s">
        <v>34</v>
      </c>
      <c r="AX1184" s="13" t="s">
        <v>79</v>
      </c>
      <c r="AY1184" s="227" t="s">
        <v>154</v>
      </c>
    </row>
    <row r="1185" spans="1:65" s="14" customFormat="1" ht="11.25">
      <c r="B1185" s="228"/>
      <c r="C1185" s="229"/>
      <c r="D1185" s="219" t="s">
        <v>164</v>
      </c>
      <c r="E1185" s="230" t="s">
        <v>1</v>
      </c>
      <c r="F1185" s="231" t="s">
        <v>1534</v>
      </c>
      <c r="G1185" s="229"/>
      <c r="H1185" s="232">
        <v>0.83199999999999996</v>
      </c>
      <c r="I1185" s="233"/>
      <c r="J1185" s="229"/>
      <c r="K1185" s="229"/>
      <c r="L1185" s="234"/>
      <c r="M1185" s="235"/>
      <c r="N1185" s="236"/>
      <c r="O1185" s="236"/>
      <c r="P1185" s="236"/>
      <c r="Q1185" s="236"/>
      <c r="R1185" s="236"/>
      <c r="S1185" s="236"/>
      <c r="T1185" s="237"/>
      <c r="AT1185" s="238" t="s">
        <v>164</v>
      </c>
      <c r="AU1185" s="238" t="s">
        <v>89</v>
      </c>
      <c r="AV1185" s="14" t="s">
        <v>89</v>
      </c>
      <c r="AW1185" s="14" t="s">
        <v>34</v>
      </c>
      <c r="AX1185" s="14" t="s">
        <v>79</v>
      </c>
      <c r="AY1185" s="238" t="s">
        <v>154</v>
      </c>
    </row>
    <row r="1186" spans="1:65" s="14" customFormat="1" ht="11.25">
      <c r="B1186" s="228"/>
      <c r="C1186" s="229"/>
      <c r="D1186" s="219" t="s">
        <v>164</v>
      </c>
      <c r="E1186" s="230" t="s">
        <v>1</v>
      </c>
      <c r="F1186" s="231" t="s">
        <v>1535</v>
      </c>
      <c r="G1186" s="229"/>
      <c r="H1186" s="232">
        <v>0.872</v>
      </c>
      <c r="I1186" s="233"/>
      <c r="J1186" s="229"/>
      <c r="K1186" s="229"/>
      <c r="L1186" s="234"/>
      <c r="M1186" s="235"/>
      <c r="N1186" s="236"/>
      <c r="O1186" s="236"/>
      <c r="P1186" s="236"/>
      <c r="Q1186" s="236"/>
      <c r="R1186" s="236"/>
      <c r="S1186" s="236"/>
      <c r="T1186" s="237"/>
      <c r="AT1186" s="238" t="s">
        <v>164</v>
      </c>
      <c r="AU1186" s="238" t="s">
        <v>89</v>
      </c>
      <c r="AV1186" s="14" t="s">
        <v>89</v>
      </c>
      <c r="AW1186" s="14" t="s">
        <v>34</v>
      </c>
      <c r="AX1186" s="14" t="s">
        <v>79</v>
      </c>
      <c r="AY1186" s="238" t="s">
        <v>154</v>
      </c>
    </row>
    <row r="1187" spans="1:65" s="15" customFormat="1" ht="11.25">
      <c r="B1187" s="239"/>
      <c r="C1187" s="240"/>
      <c r="D1187" s="219" t="s">
        <v>164</v>
      </c>
      <c r="E1187" s="241" t="s">
        <v>1</v>
      </c>
      <c r="F1187" s="242" t="s">
        <v>172</v>
      </c>
      <c r="G1187" s="240"/>
      <c r="H1187" s="243">
        <v>9</v>
      </c>
      <c r="I1187" s="244"/>
      <c r="J1187" s="240"/>
      <c r="K1187" s="240"/>
      <c r="L1187" s="245"/>
      <c r="M1187" s="246"/>
      <c r="N1187" s="247"/>
      <c r="O1187" s="247"/>
      <c r="P1187" s="247"/>
      <c r="Q1187" s="247"/>
      <c r="R1187" s="247"/>
      <c r="S1187" s="247"/>
      <c r="T1187" s="248"/>
      <c r="AT1187" s="249" t="s">
        <v>164</v>
      </c>
      <c r="AU1187" s="249" t="s">
        <v>89</v>
      </c>
      <c r="AV1187" s="15" t="s">
        <v>162</v>
      </c>
      <c r="AW1187" s="15" t="s">
        <v>34</v>
      </c>
      <c r="AX1187" s="15" t="s">
        <v>87</v>
      </c>
      <c r="AY1187" s="249" t="s">
        <v>154</v>
      </c>
    </row>
    <row r="1188" spans="1:65" s="2" customFormat="1" ht="24" customHeight="1">
      <c r="A1188" s="35"/>
      <c r="B1188" s="36"/>
      <c r="C1188" s="204" t="s">
        <v>1536</v>
      </c>
      <c r="D1188" s="204" t="s">
        <v>157</v>
      </c>
      <c r="E1188" s="205" t="s">
        <v>1537</v>
      </c>
      <c r="F1188" s="206" t="s">
        <v>1538</v>
      </c>
      <c r="G1188" s="207" t="s">
        <v>179</v>
      </c>
      <c r="H1188" s="208">
        <v>19</v>
      </c>
      <c r="I1188" s="209"/>
      <c r="J1188" s="210">
        <f>ROUND(I1188*H1188,2)</f>
        <v>0</v>
      </c>
      <c r="K1188" s="206" t="s">
        <v>1</v>
      </c>
      <c r="L1188" s="40"/>
      <c r="M1188" s="211" t="s">
        <v>1</v>
      </c>
      <c r="N1188" s="212" t="s">
        <v>44</v>
      </c>
      <c r="O1188" s="72"/>
      <c r="P1188" s="213">
        <f>O1188*H1188</f>
        <v>0</v>
      </c>
      <c r="Q1188" s="213">
        <v>0</v>
      </c>
      <c r="R1188" s="213">
        <f>Q1188*H1188</f>
        <v>0</v>
      </c>
      <c r="S1188" s="213">
        <v>0</v>
      </c>
      <c r="T1188" s="214">
        <f>S1188*H1188</f>
        <v>0</v>
      </c>
      <c r="U1188" s="35"/>
      <c r="V1188" s="35"/>
      <c r="W1188" s="35"/>
      <c r="X1188" s="35"/>
      <c r="Y1188" s="35"/>
      <c r="Z1188" s="35"/>
      <c r="AA1188" s="35"/>
      <c r="AB1188" s="35"/>
      <c r="AC1188" s="35"/>
      <c r="AD1188" s="35"/>
      <c r="AE1188" s="35"/>
      <c r="AR1188" s="215" t="s">
        <v>299</v>
      </c>
      <c r="AT1188" s="215" t="s">
        <v>157</v>
      </c>
      <c r="AU1188" s="215" t="s">
        <v>89</v>
      </c>
      <c r="AY1188" s="18" t="s">
        <v>154</v>
      </c>
      <c r="BE1188" s="216">
        <f>IF(N1188="základní",J1188,0)</f>
        <v>0</v>
      </c>
      <c r="BF1188" s="216">
        <f>IF(N1188="snížená",J1188,0)</f>
        <v>0</v>
      </c>
      <c r="BG1188" s="216">
        <f>IF(N1188="zákl. přenesená",J1188,0)</f>
        <v>0</v>
      </c>
      <c r="BH1188" s="216">
        <f>IF(N1188="sníž. přenesená",J1188,0)</f>
        <v>0</v>
      </c>
      <c r="BI1188" s="216">
        <f>IF(N1188="nulová",J1188,0)</f>
        <v>0</v>
      </c>
      <c r="BJ1188" s="18" t="s">
        <v>87</v>
      </c>
      <c r="BK1188" s="216">
        <f>ROUND(I1188*H1188,2)</f>
        <v>0</v>
      </c>
      <c r="BL1188" s="18" t="s">
        <v>299</v>
      </c>
      <c r="BM1188" s="215" t="s">
        <v>1539</v>
      </c>
    </row>
    <row r="1189" spans="1:65" s="13" customFormat="1" ht="11.25">
      <c r="B1189" s="217"/>
      <c r="C1189" s="218"/>
      <c r="D1189" s="219" t="s">
        <v>164</v>
      </c>
      <c r="E1189" s="220" t="s">
        <v>1</v>
      </c>
      <c r="F1189" s="221" t="s">
        <v>1540</v>
      </c>
      <c r="G1189" s="218"/>
      <c r="H1189" s="220" t="s">
        <v>1</v>
      </c>
      <c r="I1189" s="222"/>
      <c r="J1189" s="218"/>
      <c r="K1189" s="218"/>
      <c r="L1189" s="223"/>
      <c r="M1189" s="224"/>
      <c r="N1189" s="225"/>
      <c r="O1189" s="225"/>
      <c r="P1189" s="225"/>
      <c r="Q1189" s="225"/>
      <c r="R1189" s="225"/>
      <c r="S1189" s="225"/>
      <c r="T1189" s="226"/>
      <c r="AT1189" s="227" t="s">
        <v>164</v>
      </c>
      <c r="AU1189" s="227" t="s">
        <v>89</v>
      </c>
      <c r="AV1189" s="13" t="s">
        <v>87</v>
      </c>
      <c r="AW1189" s="13" t="s">
        <v>34</v>
      </c>
      <c r="AX1189" s="13" t="s">
        <v>79</v>
      </c>
      <c r="AY1189" s="227" t="s">
        <v>154</v>
      </c>
    </row>
    <row r="1190" spans="1:65" s="14" customFormat="1" ht="11.25">
      <c r="B1190" s="228"/>
      <c r="C1190" s="229"/>
      <c r="D1190" s="219" t="s">
        <v>164</v>
      </c>
      <c r="E1190" s="230" t="s">
        <v>1</v>
      </c>
      <c r="F1190" s="231" t="s">
        <v>1541</v>
      </c>
      <c r="G1190" s="229"/>
      <c r="H1190" s="232">
        <v>19</v>
      </c>
      <c r="I1190" s="233"/>
      <c r="J1190" s="229"/>
      <c r="K1190" s="229"/>
      <c r="L1190" s="234"/>
      <c r="M1190" s="235"/>
      <c r="N1190" s="236"/>
      <c r="O1190" s="236"/>
      <c r="P1190" s="236"/>
      <c r="Q1190" s="236"/>
      <c r="R1190" s="236"/>
      <c r="S1190" s="236"/>
      <c r="T1190" s="237"/>
      <c r="AT1190" s="238" t="s">
        <v>164</v>
      </c>
      <c r="AU1190" s="238" t="s">
        <v>89</v>
      </c>
      <c r="AV1190" s="14" t="s">
        <v>89</v>
      </c>
      <c r="AW1190" s="14" t="s">
        <v>34</v>
      </c>
      <c r="AX1190" s="14" t="s">
        <v>87</v>
      </c>
      <c r="AY1190" s="238" t="s">
        <v>154</v>
      </c>
    </row>
    <row r="1191" spans="1:65" s="2" customFormat="1" ht="24" customHeight="1">
      <c r="A1191" s="35"/>
      <c r="B1191" s="36"/>
      <c r="C1191" s="204" t="s">
        <v>1542</v>
      </c>
      <c r="D1191" s="204" t="s">
        <v>157</v>
      </c>
      <c r="E1191" s="205" t="s">
        <v>1543</v>
      </c>
      <c r="F1191" s="206" t="s">
        <v>1544</v>
      </c>
      <c r="G1191" s="207" t="s">
        <v>179</v>
      </c>
      <c r="H1191" s="208">
        <v>5</v>
      </c>
      <c r="I1191" s="209"/>
      <c r="J1191" s="210">
        <f>ROUND(I1191*H1191,2)</f>
        <v>0</v>
      </c>
      <c r="K1191" s="206" t="s">
        <v>1</v>
      </c>
      <c r="L1191" s="40"/>
      <c r="M1191" s="211" t="s">
        <v>1</v>
      </c>
      <c r="N1191" s="212" t="s">
        <v>44</v>
      </c>
      <c r="O1191" s="72"/>
      <c r="P1191" s="213">
        <f>O1191*H1191</f>
        <v>0</v>
      </c>
      <c r="Q1191" s="213">
        <v>0</v>
      </c>
      <c r="R1191" s="213">
        <f>Q1191*H1191</f>
        <v>0</v>
      </c>
      <c r="S1191" s="213">
        <v>0</v>
      </c>
      <c r="T1191" s="214">
        <f>S1191*H1191</f>
        <v>0</v>
      </c>
      <c r="U1191" s="35"/>
      <c r="V1191" s="35"/>
      <c r="W1191" s="35"/>
      <c r="X1191" s="35"/>
      <c r="Y1191" s="35"/>
      <c r="Z1191" s="35"/>
      <c r="AA1191" s="35"/>
      <c r="AB1191" s="35"/>
      <c r="AC1191" s="35"/>
      <c r="AD1191" s="35"/>
      <c r="AE1191" s="35"/>
      <c r="AR1191" s="215" t="s">
        <v>299</v>
      </c>
      <c r="AT1191" s="215" t="s">
        <v>157</v>
      </c>
      <c r="AU1191" s="215" t="s">
        <v>89</v>
      </c>
      <c r="AY1191" s="18" t="s">
        <v>154</v>
      </c>
      <c r="BE1191" s="216">
        <f>IF(N1191="základní",J1191,0)</f>
        <v>0</v>
      </c>
      <c r="BF1191" s="216">
        <f>IF(N1191="snížená",J1191,0)</f>
        <v>0</v>
      </c>
      <c r="BG1191" s="216">
        <f>IF(N1191="zákl. přenesená",J1191,0)</f>
        <v>0</v>
      </c>
      <c r="BH1191" s="216">
        <f>IF(N1191="sníž. přenesená",J1191,0)</f>
        <v>0</v>
      </c>
      <c r="BI1191" s="216">
        <f>IF(N1191="nulová",J1191,0)</f>
        <v>0</v>
      </c>
      <c r="BJ1191" s="18" t="s">
        <v>87</v>
      </c>
      <c r="BK1191" s="216">
        <f>ROUND(I1191*H1191,2)</f>
        <v>0</v>
      </c>
      <c r="BL1191" s="18" t="s">
        <v>299</v>
      </c>
      <c r="BM1191" s="215" t="s">
        <v>1545</v>
      </c>
    </row>
    <row r="1192" spans="1:65" s="13" customFormat="1" ht="11.25">
      <c r="B1192" s="217"/>
      <c r="C1192" s="218"/>
      <c r="D1192" s="219" t="s">
        <v>164</v>
      </c>
      <c r="E1192" s="220" t="s">
        <v>1</v>
      </c>
      <c r="F1192" s="221" t="s">
        <v>1546</v>
      </c>
      <c r="G1192" s="218"/>
      <c r="H1192" s="220" t="s">
        <v>1</v>
      </c>
      <c r="I1192" s="222"/>
      <c r="J1192" s="218"/>
      <c r="K1192" s="218"/>
      <c r="L1192" s="223"/>
      <c r="M1192" s="224"/>
      <c r="N1192" s="225"/>
      <c r="O1192" s="225"/>
      <c r="P1192" s="225"/>
      <c r="Q1192" s="225"/>
      <c r="R1192" s="225"/>
      <c r="S1192" s="225"/>
      <c r="T1192" s="226"/>
      <c r="AT1192" s="227" t="s">
        <v>164</v>
      </c>
      <c r="AU1192" s="227" t="s">
        <v>89</v>
      </c>
      <c r="AV1192" s="13" t="s">
        <v>87</v>
      </c>
      <c r="AW1192" s="13" t="s">
        <v>34</v>
      </c>
      <c r="AX1192" s="13" t="s">
        <v>79</v>
      </c>
      <c r="AY1192" s="227" t="s">
        <v>154</v>
      </c>
    </row>
    <row r="1193" spans="1:65" s="14" customFormat="1" ht="11.25">
      <c r="B1193" s="228"/>
      <c r="C1193" s="229"/>
      <c r="D1193" s="219" t="s">
        <v>164</v>
      </c>
      <c r="E1193" s="230" t="s">
        <v>1</v>
      </c>
      <c r="F1193" s="231" t="s">
        <v>1547</v>
      </c>
      <c r="G1193" s="229"/>
      <c r="H1193" s="232">
        <v>5</v>
      </c>
      <c r="I1193" s="233"/>
      <c r="J1193" s="229"/>
      <c r="K1193" s="229"/>
      <c r="L1193" s="234"/>
      <c r="M1193" s="235"/>
      <c r="N1193" s="236"/>
      <c r="O1193" s="236"/>
      <c r="P1193" s="236"/>
      <c r="Q1193" s="236"/>
      <c r="R1193" s="236"/>
      <c r="S1193" s="236"/>
      <c r="T1193" s="237"/>
      <c r="AT1193" s="238" t="s">
        <v>164</v>
      </c>
      <c r="AU1193" s="238" t="s">
        <v>89</v>
      </c>
      <c r="AV1193" s="14" t="s">
        <v>89</v>
      </c>
      <c r="AW1193" s="14" t="s">
        <v>34</v>
      </c>
      <c r="AX1193" s="14" t="s">
        <v>87</v>
      </c>
      <c r="AY1193" s="238" t="s">
        <v>154</v>
      </c>
    </row>
    <row r="1194" spans="1:65" s="2" customFormat="1" ht="24" customHeight="1">
      <c r="A1194" s="35"/>
      <c r="B1194" s="36"/>
      <c r="C1194" s="204" t="s">
        <v>1548</v>
      </c>
      <c r="D1194" s="204" t="s">
        <v>157</v>
      </c>
      <c r="E1194" s="205" t="s">
        <v>1549</v>
      </c>
      <c r="F1194" s="206" t="s">
        <v>1550</v>
      </c>
      <c r="G1194" s="207" t="s">
        <v>179</v>
      </c>
      <c r="H1194" s="208">
        <v>5</v>
      </c>
      <c r="I1194" s="209"/>
      <c r="J1194" s="210">
        <f>ROUND(I1194*H1194,2)</f>
        <v>0</v>
      </c>
      <c r="K1194" s="206" t="s">
        <v>161</v>
      </c>
      <c r="L1194" s="40"/>
      <c r="M1194" s="211" t="s">
        <v>1</v>
      </c>
      <c r="N1194" s="212" t="s">
        <v>44</v>
      </c>
      <c r="O1194" s="72"/>
      <c r="P1194" s="213">
        <f>O1194*H1194</f>
        <v>0</v>
      </c>
      <c r="Q1194" s="213">
        <v>1.1E-4</v>
      </c>
      <c r="R1194" s="213">
        <f>Q1194*H1194</f>
        <v>5.5000000000000003E-4</v>
      </c>
      <c r="S1194" s="213">
        <v>0</v>
      </c>
      <c r="T1194" s="214">
        <f>S1194*H1194</f>
        <v>0</v>
      </c>
      <c r="U1194" s="35"/>
      <c r="V1194" s="35"/>
      <c r="W1194" s="35"/>
      <c r="X1194" s="35"/>
      <c r="Y1194" s="35"/>
      <c r="Z1194" s="35"/>
      <c r="AA1194" s="35"/>
      <c r="AB1194" s="35"/>
      <c r="AC1194" s="35"/>
      <c r="AD1194" s="35"/>
      <c r="AE1194" s="35"/>
      <c r="AR1194" s="215" t="s">
        <v>299</v>
      </c>
      <c r="AT1194" s="215" t="s">
        <v>157</v>
      </c>
      <c r="AU1194" s="215" t="s">
        <v>89</v>
      </c>
      <c r="AY1194" s="18" t="s">
        <v>154</v>
      </c>
      <c r="BE1194" s="216">
        <f>IF(N1194="základní",J1194,0)</f>
        <v>0</v>
      </c>
      <c r="BF1194" s="216">
        <f>IF(N1194="snížená",J1194,0)</f>
        <v>0</v>
      </c>
      <c r="BG1194" s="216">
        <f>IF(N1194="zákl. přenesená",J1194,0)</f>
        <v>0</v>
      </c>
      <c r="BH1194" s="216">
        <f>IF(N1194="sníž. přenesená",J1194,0)</f>
        <v>0</v>
      </c>
      <c r="BI1194" s="216">
        <f>IF(N1194="nulová",J1194,0)</f>
        <v>0</v>
      </c>
      <c r="BJ1194" s="18" t="s">
        <v>87</v>
      </c>
      <c r="BK1194" s="216">
        <f>ROUND(I1194*H1194,2)</f>
        <v>0</v>
      </c>
      <c r="BL1194" s="18" t="s">
        <v>299</v>
      </c>
      <c r="BM1194" s="215" t="s">
        <v>1551</v>
      </c>
    </row>
    <row r="1195" spans="1:65" s="13" customFormat="1" ht="11.25">
      <c r="B1195" s="217"/>
      <c r="C1195" s="218"/>
      <c r="D1195" s="219" t="s">
        <v>164</v>
      </c>
      <c r="E1195" s="220" t="s">
        <v>1</v>
      </c>
      <c r="F1195" s="221" t="s">
        <v>1546</v>
      </c>
      <c r="G1195" s="218"/>
      <c r="H1195" s="220" t="s">
        <v>1</v>
      </c>
      <c r="I1195" s="222"/>
      <c r="J1195" s="218"/>
      <c r="K1195" s="218"/>
      <c r="L1195" s="223"/>
      <c r="M1195" s="224"/>
      <c r="N1195" s="225"/>
      <c r="O1195" s="225"/>
      <c r="P1195" s="225"/>
      <c r="Q1195" s="225"/>
      <c r="R1195" s="225"/>
      <c r="S1195" s="225"/>
      <c r="T1195" s="226"/>
      <c r="AT1195" s="227" t="s">
        <v>164</v>
      </c>
      <c r="AU1195" s="227" t="s">
        <v>89</v>
      </c>
      <c r="AV1195" s="13" t="s">
        <v>87</v>
      </c>
      <c r="AW1195" s="13" t="s">
        <v>34</v>
      </c>
      <c r="AX1195" s="13" t="s">
        <v>79</v>
      </c>
      <c r="AY1195" s="227" t="s">
        <v>154</v>
      </c>
    </row>
    <row r="1196" spans="1:65" s="14" customFormat="1" ht="11.25">
      <c r="B1196" s="228"/>
      <c r="C1196" s="229"/>
      <c r="D1196" s="219" t="s">
        <v>164</v>
      </c>
      <c r="E1196" s="230" t="s">
        <v>1</v>
      </c>
      <c r="F1196" s="231" t="s">
        <v>1547</v>
      </c>
      <c r="G1196" s="229"/>
      <c r="H1196" s="232">
        <v>5</v>
      </c>
      <c r="I1196" s="233"/>
      <c r="J1196" s="229"/>
      <c r="K1196" s="229"/>
      <c r="L1196" s="234"/>
      <c r="M1196" s="235"/>
      <c r="N1196" s="236"/>
      <c r="O1196" s="236"/>
      <c r="P1196" s="236"/>
      <c r="Q1196" s="236"/>
      <c r="R1196" s="236"/>
      <c r="S1196" s="236"/>
      <c r="T1196" s="237"/>
      <c r="AT1196" s="238" t="s">
        <v>164</v>
      </c>
      <c r="AU1196" s="238" t="s">
        <v>89</v>
      </c>
      <c r="AV1196" s="14" t="s">
        <v>89</v>
      </c>
      <c r="AW1196" s="14" t="s">
        <v>34</v>
      </c>
      <c r="AX1196" s="14" t="s">
        <v>87</v>
      </c>
      <c r="AY1196" s="238" t="s">
        <v>154</v>
      </c>
    </row>
    <row r="1197" spans="1:65" s="2" customFormat="1" ht="36" customHeight="1">
      <c r="A1197" s="35"/>
      <c r="B1197" s="36"/>
      <c r="C1197" s="204" t="s">
        <v>1552</v>
      </c>
      <c r="D1197" s="204" t="s">
        <v>157</v>
      </c>
      <c r="E1197" s="205" t="s">
        <v>1553</v>
      </c>
      <c r="F1197" s="206" t="s">
        <v>1554</v>
      </c>
      <c r="G1197" s="207" t="s">
        <v>179</v>
      </c>
      <c r="H1197" s="208">
        <v>153</v>
      </c>
      <c r="I1197" s="209"/>
      <c r="J1197" s="210">
        <f>ROUND(I1197*H1197,2)</f>
        <v>0</v>
      </c>
      <c r="K1197" s="206" t="s">
        <v>1</v>
      </c>
      <c r="L1197" s="40"/>
      <c r="M1197" s="211" t="s">
        <v>1</v>
      </c>
      <c r="N1197" s="212" t="s">
        <v>44</v>
      </c>
      <c r="O1197" s="72"/>
      <c r="P1197" s="213">
        <f>O1197*H1197</f>
        <v>0</v>
      </c>
      <c r="Q1197" s="213">
        <v>7.2000000000000005E-4</v>
      </c>
      <c r="R1197" s="213">
        <f>Q1197*H1197</f>
        <v>0.11016000000000001</v>
      </c>
      <c r="S1197" s="213">
        <v>0</v>
      </c>
      <c r="T1197" s="214">
        <f>S1197*H1197</f>
        <v>0</v>
      </c>
      <c r="U1197" s="35"/>
      <c r="V1197" s="35"/>
      <c r="W1197" s="35"/>
      <c r="X1197" s="35"/>
      <c r="Y1197" s="35"/>
      <c r="Z1197" s="35"/>
      <c r="AA1197" s="35"/>
      <c r="AB1197" s="35"/>
      <c r="AC1197" s="35"/>
      <c r="AD1197" s="35"/>
      <c r="AE1197" s="35"/>
      <c r="AR1197" s="215" t="s">
        <v>299</v>
      </c>
      <c r="AT1197" s="215" t="s">
        <v>157</v>
      </c>
      <c r="AU1197" s="215" t="s">
        <v>89</v>
      </c>
      <c r="AY1197" s="18" t="s">
        <v>154</v>
      </c>
      <c r="BE1197" s="216">
        <f>IF(N1197="základní",J1197,0)</f>
        <v>0</v>
      </c>
      <c r="BF1197" s="216">
        <f>IF(N1197="snížená",J1197,0)</f>
        <v>0</v>
      </c>
      <c r="BG1197" s="216">
        <f>IF(N1197="zákl. přenesená",J1197,0)</f>
        <v>0</v>
      </c>
      <c r="BH1197" s="216">
        <f>IF(N1197="sníž. přenesená",J1197,0)</f>
        <v>0</v>
      </c>
      <c r="BI1197" s="216">
        <f>IF(N1197="nulová",J1197,0)</f>
        <v>0</v>
      </c>
      <c r="BJ1197" s="18" t="s">
        <v>87</v>
      </c>
      <c r="BK1197" s="216">
        <f>ROUND(I1197*H1197,2)</f>
        <v>0</v>
      </c>
      <c r="BL1197" s="18" t="s">
        <v>299</v>
      </c>
      <c r="BM1197" s="215" t="s">
        <v>1555</v>
      </c>
    </row>
    <row r="1198" spans="1:65" s="13" customFormat="1" ht="11.25">
      <c r="B1198" s="217"/>
      <c r="C1198" s="218"/>
      <c r="D1198" s="219" t="s">
        <v>164</v>
      </c>
      <c r="E1198" s="220" t="s">
        <v>1</v>
      </c>
      <c r="F1198" s="221" t="s">
        <v>1556</v>
      </c>
      <c r="G1198" s="218"/>
      <c r="H1198" s="220" t="s">
        <v>1</v>
      </c>
      <c r="I1198" s="222"/>
      <c r="J1198" s="218"/>
      <c r="K1198" s="218"/>
      <c r="L1198" s="223"/>
      <c r="M1198" s="224"/>
      <c r="N1198" s="225"/>
      <c r="O1198" s="225"/>
      <c r="P1198" s="225"/>
      <c r="Q1198" s="225"/>
      <c r="R1198" s="225"/>
      <c r="S1198" s="225"/>
      <c r="T1198" s="226"/>
      <c r="AT1198" s="227" t="s">
        <v>164</v>
      </c>
      <c r="AU1198" s="227" t="s">
        <v>89</v>
      </c>
      <c r="AV1198" s="13" t="s">
        <v>87</v>
      </c>
      <c r="AW1198" s="13" t="s">
        <v>34</v>
      </c>
      <c r="AX1198" s="13" t="s">
        <v>79</v>
      </c>
      <c r="AY1198" s="227" t="s">
        <v>154</v>
      </c>
    </row>
    <row r="1199" spans="1:65" s="14" customFormat="1" ht="11.25">
      <c r="B1199" s="228"/>
      <c r="C1199" s="229"/>
      <c r="D1199" s="219" t="s">
        <v>164</v>
      </c>
      <c r="E1199" s="230" t="s">
        <v>1</v>
      </c>
      <c r="F1199" s="231" t="s">
        <v>1557</v>
      </c>
      <c r="G1199" s="229"/>
      <c r="H1199" s="232">
        <v>148</v>
      </c>
      <c r="I1199" s="233"/>
      <c r="J1199" s="229"/>
      <c r="K1199" s="229"/>
      <c r="L1199" s="234"/>
      <c r="M1199" s="235"/>
      <c r="N1199" s="236"/>
      <c r="O1199" s="236"/>
      <c r="P1199" s="236"/>
      <c r="Q1199" s="236"/>
      <c r="R1199" s="236"/>
      <c r="S1199" s="236"/>
      <c r="T1199" s="237"/>
      <c r="AT1199" s="238" t="s">
        <v>164</v>
      </c>
      <c r="AU1199" s="238" t="s">
        <v>89</v>
      </c>
      <c r="AV1199" s="14" t="s">
        <v>89</v>
      </c>
      <c r="AW1199" s="14" t="s">
        <v>34</v>
      </c>
      <c r="AX1199" s="14" t="s">
        <v>79</v>
      </c>
      <c r="AY1199" s="238" t="s">
        <v>154</v>
      </c>
    </row>
    <row r="1200" spans="1:65" s="14" customFormat="1" ht="11.25">
      <c r="B1200" s="228"/>
      <c r="C1200" s="229"/>
      <c r="D1200" s="219" t="s">
        <v>164</v>
      </c>
      <c r="E1200" s="230" t="s">
        <v>1</v>
      </c>
      <c r="F1200" s="231" t="s">
        <v>1558</v>
      </c>
      <c r="G1200" s="229"/>
      <c r="H1200" s="232">
        <v>5</v>
      </c>
      <c r="I1200" s="233"/>
      <c r="J1200" s="229"/>
      <c r="K1200" s="229"/>
      <c r="L1200" s="234"/>
      <c r="M1200" s="235"/>
      <c r="N1200" s="236"/>
      <c r="O1200" s="236"/>
      <c r="P1200" s="236"/>
      <c r="Q1200" s="236"/>
      <c r="R1200" s="236"/>
      <c r="S1200" s="236"/>
      <c r="T1200" s="237"/>
      <c r="AT1200" s="238" t="s">
        <v>164</v>
      </c>
      <c r="AU1200" s="238" t="s">
        <v>89</v>
      </c>
      <c r="AV1200" s="14" t="s">
        <v>89</v>
      </c>
      <c r="AW1200" s="14" t="s">
        <v>34</v>
      </c>
      <c r="AX1200" s="14" t="s">
        <v>79</v>
      </c>
      <c r="AY1200" s="238" t="s">
        <v>154</v>
      </c>
    </row>
    <row r="1201" spans="1:65" s="15" customFormat="1" ht="11.25">
      <c r="B1201" s="239"/>
      <c r="C1201" s="240"/>
      <c r="D1201" s="219" t="s">
        <v>164</v>
      </c>
      <c r="E1201" s="241" t="s">
        <v>1</v>
      </c>
      <c r="F1201" s="242" t="s">
        <v>172</v>
      </c>
      <c r="G1201" s="240"/>
      <c r="H1201" s="243">
        <v>153</v>
      </c>
      <c r="I1201" s="244"/>
      <c r="J1201" s="240"/>
      <c r="K1201" s="240"/>
      <c r="L1201" s="245"/>
      <c r="M1201" s="246"/>
      <c r="N1201" s="247"/>
      <c r="O1201" s="247"/>
      <c r="P1201" s="247"/>
      <c r="Q1201" s="247"/>
      <c r="R1201" s="247"/>
      <c r="S1201" s="247"/>
      <c r="T1201" s="248"/>
      <c r="AT1201" s="249" t="s">
        <v>164</v>
      </c>
      <c r="AU1201" s="249" t="s">
        <v>89</v>
      </c>
      <c r="AV1201" s="15" t="s">
        <v>162</v>
      </c>
      <c r="AW1201" s="15" t="s">
        <v>34</v>
      </c>
      <c r="AX1201" s="15" t="s">
        <v>87</v>
      </c>
      <c r="AY1201" s="249" t="s">
        <v>154</v>
      </c>
    </row>
    <row r="1202" spans="1:65" s="12" customFormat="1" ht="22.9" customHeight="1">
      <c r="B1202" s="188"/>
      <c r="C1202" s="189"/>
      <c r="D1202" s="190" t="s">
        <v>78</v>
      </c>
      <c r="E1202" s="202" t="s">
        <v>1559</v>
      </c>
      <c r="F1202" s="202" t="s">
        <v>1560</v>
      </c>
      <c r="G1202" s="189"/>
      <c r="H1202" s="189"/>
      <c r="I1202" s="192"/>
      <c r="J1202" s="203">
        <f>BK1202</f>
        <v>0</v>
      </c>
      <c r="K1202" s="189"/>
      <c r="L1202" s="194"/>
      <c r="M1202" s="195"/>
      <c r="N1202" s="196"/>
      <c r="O1202" s="196"/>
      <c r="P1202" s="197">
        <f>SUM(P1203:P1220)</f>
        <v>0</v>
      </c>
      <c r="Q1202" s="196"/>
      <c r="R1202" s="197">
        <f>SUM(R1203:R1220)</f>
        <v>0.54027000000000003</v>
      </c>
      <c r="S1202" s="196"/>
      <c r="T1202" s="198">
        <f>SUM(T1203:T1220)</f>
        <v>0</v>
      </c>
      <c r="AR1202" s="199" t="s">
        <v>89</v>
      </c>
      <c r="AT1202" s="200" t="s">
        <v>78</v>
      </c>
      <c r="AU1202" s="200" t="s">
        <v>87</v>
      </c>
      <c r="AY1202" s="199" t="s">
        <v>154</v>
      </c>
      <c r="BK1202" s="201">
        <f>SUM(BK1203:BK1220)</f>
        <v>0</v>
      </c>
    </row>
    <row r="1203" spans="1:65" s="2" customFormat="1" ht="24" customHeight="1">
      <c r="A1203" s="35"/>
      <c r="B1203" s="36"/>
      <c r="C1203" s="204" t="s">
        <v>1561</v>
      </c>
      <c r="D1203" s="204" t="s">
        <v>157</v>
      </c>
      <c r="E1203" s="205" t="s">
        <v>1562</v>
      </c>
      <c r="F1203" s="206" t="s">
        <v>1563</v>
      </c>
      <c r="G1203" s="207" t="s">
        <v>179</v>
      </c>
      <c r="H1203" s="208">
        <v>720</v>
      </c>
      <c r="I1203" s="209"/>
      <c r="J1203" s="210">
        <f>ROUND(I1203*H1203,2)</f>
        <v>0</v>
      </c>
      <c r="K1203" s="206" t="s">
        <v>161</v>
      </c>
      <c r="L1203" s="40"/>
      <c r="M1203" s="211" t="s">
        <v>1</v>
      </c>
      <c r="N1203" s="212" t="s">
        <v>44</v>
      </c>
      <c r="O1203" s="72"/>
      <c r="P1203" s="213">
        <f>O1203*H1203</f>
        <v>0</v>
      </c>
      <c r="Q1203" s="213">
        <v>0</v>
      </c>
      <c r="R1203" s="213">
        <f>Q1203*H1203</f>
        <v>0</v>
      </c>
      <c r="S1203" s="213">
        <v>0</v>
      </c>
      <c r="T1203" s="214">
        <f>S1203*H1203</f>
        <v>0</v>
      </c>
      <c r="U1203" s="35"/>
      <c r="V1203" s="35"/>
      <c r="W1203" s="35"/>
      <c r="X1203" s="35"/>
      <c r="Y1203" s="35"/>
      <c r="Z1203" s="35"/>
      <c r="AA1203" s="35"/>
      <c r="AB1203" s="35"/>
      <c r="AC1203" s="35"/>
      <c r="AD1203" s="35"/>
      <c r="AE1203" s="35"/>
      <c r="AR1203" s="215" t="s">
        <v>162</v>
      </c>
      <c r="AT1203" s="215" t="s">
        <v>157</v>
      </c>
      <c r="AU1203" s="215" t="s">
        <v>89</v>
      </c>
      <c r="AY1203" s="18" t="s">
        <v>154</v>
      </c>
      <c r="BE1203" s="216">
        <f>IF(N1203="základní",J1203,0)</f>
        <v>0</v>
      </c>
      <c r="BF1203" s="216">
        <f>IF(N1203="snížená",J1203,0)</f>
        <v>0</v>
      </c>
      <c r="BG1203" s="216">
        <f>IF(N1203="zákl. přenesená",J1203,0)</f>
        <v>0</v>
      </c>
      <c r="BH1203" s="216">
        <f>IF(N1203="sníž. přenesená",J1203,0)</f>
        <v>0</v>
      </c>
      <c r="BI1203" s="216">
        <f>IF(N1203="nulová",J1203,0)</f>
        <v>0</v>
      </c>
      <c r="BJ1203" s="18" t="s">
        <v>87</v>
      </c>
      <c r="BK1203" s="216">
        <f>ROUND(I1203*H1203,2)</f>
        <v>0</v>
      </c>
      <c r="BL1203" s="18" t="s">
        <v>162</v>
      </c>
      <c r="BM1203" s="215" t="s">
        <v>1564</v>
      </c>
    </row>
    <row r="1204" spans="1:65" s="13" customFormat="1" ht="11.25">
      <c r="B1204" s="217"/>
      <c r="C1204" s="218"/>
      <c r="D1204" s="219" t="s">
        <v>164</v>
      </c>
      <c r="E1204" s="220" t="s">
        <v>1</v>
      </c>
      <c r="F1204" s="221" t="s">
        <v>1565</v>
      </c>
      <c r="G1204" s="218"/>
      <c r="H1204" s="220" t="s">
        <v>1</v>
      </c>
      <c r="I1204" s="222"/>
      <c r="J1204" s="218"/>
      <c r="K1204" s="218"/>
      <c r="L1204" s="223"/>
      <c r="M1204" s="224"/>
      <c r="N1204" s="225"/>
      <c r="O1204" s="225"/>
      <c r="P1204" s="225"/>
      <c r="Q1204" s="225"/>
      <c r="R1204" s="225"/>
      <c r="S1204" s="225"/>
      <c r="T1204" s="226"/>
      <c r="AT1204" s="227" t="s">
        <v>164</v>
      </c>
      <c r="AU1204" s="227" t="s">
        <v>89</v>
      </c>
      <c r="AV1204" s="13" t="s">
        <v>87</v>
      </c>
      <c r="AW1204" s="13" t="s">
        <v>34</v>
      </c>
      <c r="AX1204" s="13" t="s">
        <v>79</v>
      </c>
      <c r="AY1204" s="227" t="s">
        <v>154</v>
      </c>
    </row>
    <row r="1205" spans="1:65" s="14" customFormat="1" ht="11.25">
      <c r="B1205" s="228"/>
      <c r="C1205" s="229"/>
      <c r="D1205" s="219" t="s">
        <v>164</v>
      </c>
      <c r="E1205" s="230" t="s">
        <v>1</v>
      </c>
      <c r="F1205" s="231" t="s">
        <v>1566</v>
      </c>
      <c r="G1205" s="229"/>
      <c r="H1205" s="232">
        <v>720</v>
      </c>
      <c r="I1205" s="233"/>
      <c r="J1205" s="229"/>
      <c r="K1205" s="229"/>
      <c r="L1205" s="234"/>
      <c r="M1205" s="235"/>
      <c r="N1205" s="236"/>
      <c r="O1205" s="236"/>
      <c r="P1205" s="236"/>
      <c r="Q1205" s="236"/>
      <c r="R1205" s="236"/>
      <c r="S1205" s="236"/>
      <c r="T1205" s="237"/>
      <c r="AT1205" s="238" t="s">
        <v>164</v>
      </c>
      <c r="AU1205" s="238" t="s">
        <v>89</v>
      </c>
      <c r="AV1205" s="14" t="s">
        <v>89</v>
      </c>
      <c r="AW1205" s="14" t="s">
        <v>34</v>
      </c>
      <c r="AX1205" s="14" t="s">
        <v>87</v>
      </c>
      <c r="AY1205" s="238" t="s">
        <v>154</v>
      </c>
    </row>
    <row r="1206" spans="1:65" s="2" customFormat="1" ht="36" customHeight="1">
      <c r="A1206" s="35"/>
      <c r="B1206" s="36"/>
      <c r="C1206" s="204" t="s">
        <v>1567</v>
      </c>
      <c r="D1206" s="204" t="s">
        <v>157</v>
      </c>
      <c r="E1206" s="205" t="s">
        <v>1568</v>
      </c>
      <c r="F1206" s="206" t="s">
        <v>1569</v>
      </c>
      <c r="G1206" s="207" t="s">
        <v>179</v>
      </c>
      <c r="H1206" s="208">
        <v>1863</v>
      </c>
      <c r="I1206" s="209"/>
      <c r="J1206" s="210">
        <f>ROUND(I1206*H1206,2)</f>
        <v>0</v>
      </c>
      <c r="K1206" s="206" t="s">
        <v>161</v>
      </c>
      <c r="L1206" s="40"/>
      <c r="M1206" s="211" t="s">
        <v>1</v>
      </c>
      <c r="N1206" s="212" t="s">
        <v>44</v>
      </c>
      <c r="O1206" s="72"/>
      <c r="P1206" s="213">
        <f>O1206*H1206</f>
        <v>0</v>
      </c>
      <c r="Q1206" s="213">
        <v>2.9E-4</v>
      </c>
      <c r="R1206" s="213">
        <f>Q1206*H1206</f>
        <v>0.54027000000000003</v>
      </c>
      <c r="S1206" s="213">
        <v>0</v>
      </c>
      <c r="T1206" s="214">
        <f>S1206*H1206</f>
        <v>0</v>
      </c>
      <c r="U1206" s="35"/>
      <c r="V1206" s="35"/>
      <c r="W1206" s="35"/>
      <c r="X1206" s="35"/>
      <c r="Y1206" s="35"/>
      <c r="Z1206" s="35"/>
      <c r="AA1206" s="35"/>
      <c r="AB1206" s="35"/>
      <c r="AC1206" s="35"/>
      <c r="AD1206" s="35"/>
      <c r="AE1206" s="35"/>
      <c r="AR1206" s="215" t="s">
        <v>299</v>
      </c>
      <c r="AT1206" s="215" t="s">
        <v>157</v>
      </c>
      <c r="AU1206" s="215" t="s">
        <v>89</v>
      </c>
      <c r="AY1206" s="18" t="s">
        <v>154</v>
      </c>
      <c r="BE1206" s="216">
        <f>IF(N1206="základní",J1206,0)</f>
        <v>0</v>
      </c>
      <c r="BF1206" s="216">
        <f>IF(N1206="snížená",J1206,0)</f>
        <v>0</v>
      </c>
      <c r="BG1206" s="216">
        <f>IF(N1206="zákl. přenesená",J1206,0)</f>
        <v>0</v>
      </c>
      <c r="BH1206" s="216">
        <f>IF(N1206="sníž. přenesená",J1206,0)</f>
        <v>0</v>
      </c>
      <c r="BI1206" s="216">
        <f>IF(N1206="nulová",J1206,0)</f>
        <v>0</v>
      </c>
      <c r="BJ1206" s="18" t="s">
        <v>87</v>
      </c>
      <c r="BK1206" s="216">
        <f>ROUND(I1206*H1206,2)</f>
        <v>0</v>
      </c>
      <c r="BL1206" s="18" t="s">
        <v>299</v>
      </c>
      <c r="BM1206" s="215" t="s">
        <v>1570</v>
      </c>
    </row>
    <row r="1207" spans="1:65" s="13" customFormat="1" ht="11.25">
      <c r="B1207" s="217"/>
      <c r="C1207" s="218"/>
      <c r="D1207" s="219" t="s">
        <v>164</v>
      </c>
      <c r="E1207" s="220" t="s">
        <v>1</v>
      </c>
      <c r="F1207" s="221" t="s">
        <v>1571</v>
      </c>
      <c r="G1207" s="218"/>
      <c r="H1207" s="220" t="s">
        <v>1</v>
      </c>
      <c r="I1207" s="222"/>
      <c r="J1207" s="218"/>
      <c r="K1207" s="218"/>
      <c r="L1207" s="223"/>
      <c r="M1207" s="224"/>
      <c r="N1207" s="225"/>
      <c r="O1207" s="225"/>
      <c r="P1207" s="225"/>
      <c r="Q1207" s="225"/>
      <c r="R1207" s="225"/>
      <c r="S1207" s="225"/>
      <c r="T1207" s="226"/>
      <c r="AT1207" s="227" t="s">
        <v>164</v>
      </c>
      <c r="AU1207" s="227" t="s">
        <v>89</v>
      </c>
      <c r="AV1207" s="13" t="s">
        <v>87</v>
      </c>
      <c r="AW1207" s="13" t="s">
        <v>34</v>
      </c>
      <c r="AX1207" s="13" t="s">
        <v>79</v>
      </c>
      <c r="AY1207" s="227" t="s">
        <v>154</v>
      </c>
    </row>
    <row r="1208" spans="1:65" s="13" customFormat="1" ht="11.25">
      <c r="B1208" s="217"/>
      <c r="C1208" s="218"/>
      <c r="D1208" s="219" t="s">
        <v>164</v>
      </c>
      <c r="E1208" s="220" t="s">
        <v>1</v>
      </c>
      <c r="F1208" s="221" t="s">
        <v>1572</v>
      </c>
      <c r="G1208" s="218"/>
      <c r="H1208" s="220" t="s">
        <v>1</v>
      </c>
      <c r="I1208" s="222"/>
      <c r="J1208" s="218"/>
      <c r="K1208" s="218"/>
      <c r="L1208" s="223"/>
      <c r="M1208" s="224"/>
      <c r="N1208" s="225"/>
      <c r="O1208" s="225"/>
      <c r="P1208" s="225"/>
      <c r="Q1208" s="225"/>
      <c r="R1208" s="225"/>
      <c r="S1208" s="225"/>
      <c r="T1208" s="226"/>
      <c r="AT1208" s="227" t="s">
        <v>164</v>
      </c>
      <c r="AU1208" s="227" t="s">
        <v>89</v>
      </c>
      <c r="AV1208" s="13" t="s">
        <v>87</v>
      </c>
      <c r="AW1208" s="13" t="s">
        <v>34</v>
      </c>
      <c r="AX1208" s="13" t="s">
        <v>79</v>
      </c>
      <c r="AY1208" s="227" t="s">
        <v>154</v>
      </c>
    </row>
    <row r="1209" spans="1:65" s="14" customFormat="1" ht="11.25">
      <c r="B1209" s="228"/>
      <c r="C1209" s="229"/>
      <c r="D1209" s="219" t="s">
        <v>164</v>
      </c>
      <c r="E1209" s="230" t="s">
        <v>1</v>
      </c>
      <c r="F1209" s="231" t="s">
        <v>980</v>
      </c>
      <c r="G1209" s="229"/>
      <c r="H1209" s="232">
        <v>358</v>
      </c>
      <c r="I1209" s="233"/>
      <c r="J1209" s="229"/>
      <c r="K1209" s="229"/>
      <c r="L1209" s="234"/>
      <c r="M1209" s="235"/>
      <c r="N1209" s="236"/>
      <c r="O1209" s="236"/>
      <c r="P1209" s="236"/>
      <c r="Q1209" s="236"/>
      <c r="R1209" s="236"/>
      <c r="S1209" s="236"/>
      <c r="T1209" s="237"/>
      <c r="AT1209" s="238" t="s">
        <v>164</v>
      </c>
      <c r="AU1209" s="238" t="s">
        <v>89</v>
      </c>
      <c r="AV1209" s="14" t="s">
        <v>89</v>
      </c>
      <c r="AW1209" s="14" t="s">
        <v>34</v>
      </c>
      <c r="AX1209" s="14" t="s">
        <v>79</v>
      </c>
      <c r="AY1209" s="238" t="s">
        <v>154</v>
      </c>
    </row>
    <row r="1210" spans="1:65" s="13" customFormat="1" ht="11.25">
      <c r="B1210" s="217"/>
      <c r="C1210" s="218"/>
      <c r="D1210" s="219" t="s">
        <v>164</v>
      </c>
      <c r="E1210" s="220" t="s">
        <v>1</v>
      </c>
      <c r="F1210" s="221" t="s">
        <v>1573</v>
      </c>
      <c r="G1210" s="218"/>
      <c r="H1210" s="220" t="s">
        <v>1</v>
      </c>
      <c r="I1210" s="222"/>
      <c r="J1210" s="218"/>
      <c r="K1210" s="218"/>
      <c r="L1210" s="223"/>
      <c r="M1210" s="224"/>
      <c r="N1210" s="225"/>
      <c r="O1210" s="225"/>
      <c r="P1210" s="225"/>
      <c r="Q1210" s="225"/>
      <c r="R1210" s="225"/>
      <c r="S1210" s="225"/>
      <c r="T1210" s="226"/>
      <c r="AT1210" s="227" t="s">
        <v>164</v>
      </c>
      <c r="AU1210" s="227" t="s">
        <v>89</v>
      </c>
      <c r="AV1210" s="13" t="s">
        <v>87</v>
      </c>
      <c r="AW1210" s="13" t="s">
        <v>34</v>
      </c>
      <c r="AX1210" s="13" t="s">
        <v>79</v>
      </c>
      <c r="AY1210" s="227" t="s">
        <v>154</v>
      </c>
    </row>
    <row r="1211" spans="1:65" s="14" customFormat="1" ht="11.25">
      <c r="B1211" s="228"/>
      <c r="C1211" s="229"/>
      <c r="D1211" s="219" t="s">
        <v>164</v>
      </c>
      <c r="E1211" s="230" t="s">
        <v>1</v>
      </c>
      <c r="F1211" s="231" t="s">
        <v>1574</v>
      </c>
      <c r="G1211" s="229"/>
      <c r="H1211" s="232">
        <v>452.16</v>
      </c>
      <c r="I1211" s="233"/>
      <c r="J1211" s="229"/>
      <c r="K1211" s="229"/>
      <c r="L1211" s="234"/>
      <c r="M1211" s="235"/>
      <c r="N1211" s="236"/>
      <c r="O1211" s="236"/>
      <c r="P1211" s="236"/>
      <c r="Q1211" s="236"/>
      <c r="R1211" s="236"/>
      <c r="S1211" s="236"/>
      <c r="T1211" s="237"/>
      <c r="AT1211" s="238" t="s">
        <v>164</v>
      </c>
      <c r="AU1211" s="238" t="s">
        <v>89</v>
      </c>
      <c r="AV1211" s="14" t="s">
        <v>89</v>
      </c>
      <c r="AW1211" s="14" t="s">
        <v>34</v>
      </c>
      <c r="AX1211" s="14" t="s">
        <v>79</v>
      </c>
      <c r="AY1211" s="238" t="s">
        <v>154</v>
      </c>
    </row>
    <row r="1212" spans="1:65" s="14" customFormat="1" ht="11.25">
      <c r="B1212" s="228"/>
      <c r="C1212" s="229"/>
      <c r="D1212" s="219" t="s">
        <v>164</v>
      </c>
      <c r="E1212" s="230" t="s">
        <v>1</v>
      </c>
      <c r="F1212" s="231" t="s">
        <v>1575</v>
      </c>
      <c r="G1212" s="229"/>
      <c r="H1212" s="232">
        <v>568.44000000000005</v>
      </c>
      <c r="I1212" s="233"/>
      <c r="J1212" s="229"/>
      <c r="K1212" s="229"/>
      <c r="L1212" s="234"/>
      <c r="M1212" s="235"/>
      <c r="N1212" s="236"/>
      <c r="O1212" s="236"/>
      <c r="P1212" s="236"/>
      <c r="Q1212" s="236"/>
      <c r="R1212" s="236"/>
      <c r="S1212" s="236"/>
      <c r="T1212" s="237"/>
      <c r="AT1212" s="238" t="s">
        <v>164</v>
      </c>
      <c r="AU1212" s="238" t="s">
        <v>89</v>
      </c>
      <c r="AV1212" s="14" t="s">
        <v>89</v>
      </c>
      <c r="AW1212" s="14" t="s">
        <v>34</v>
      </c>
      <c r="AX1212" s="14" t="s">
        <v>79</v>
      </c>
      <c r="AY1212" s="238" t="s">
        <v>154</v>
      </c>
    </row>
    <row r="1213" spans="1:65" s="14" customFormat="1" ht="11.25">
      <c r="B1213" s="228"/>
      <c r="C1213" s="229"/>
      <c r="D1213" s="219" t="s">
        <v>164</v>
      </c>
      <c r="E1213" s="230" t="s">
        <v>1</v>
      </c>
      <c r="F1213" s="231" t="s">
        <v>1576</v>
      </c>
      <c r="G1213" s="229"/>
      <c r="H1213" s="232">
        <v>364.8</v>
      </c>
      <c r="I1213" s="233"/>
      <c r="J1213" s="229"/>
      <c r="K1213" s="229"/>
      <c r="L1213" s="234"/>
      <c r="M1213" s="235"/>
      <c r="N1213" s="236"/>
      <c r="O1213" s="236"/>
      <c r="P1213" s="236"/>
      <c r="Q1213" s="236"/>
      <c r="R1213" s="236"/>
      <c r="S1213" s="236"/>
      <c r="T1213" s="237"/>
      <c r="AT1213" s="238" t="s">
        <v>164</v>
      </c>
      <c r="AU1213" s="238" t="s">
        <v>89</v>
      </c>
      <c r="AV1213" s="14" t="s">
        <v>89</v>
      </c>
      <c r="AW1213" s="14" t="s">
        <v>34</v>
      </c>
      <c r="AX1213" s="14" t="s">
        <v>79</v>
      </c>
      <c r="AY1213" s="238" t="s">
        <v>154</v>
      </c>
    </row>
    <row r="1214" spans="1:65" s="14" customFormat="1" ht="11.25">
      <c r="B1214" s="228"/>
      <c r="C1214" s="229"/>
      <c r="D1214" s="219" t="s">
        <v>164</v>
      </c>
      <c r="E1214" s="230" t="s">
        <v>1</v>
      </c>
      <c r="F1214" s="231" t="s">
        <v>1577</v>
      </c>
      <c r="G1214" s="229"/>
      <c r="H1214" s="232">
        <v>123.9</v>
      </c>
      <c r="I1214" s="233"/>
      <c r="J1214" s="229"/>
      <c r="K1214" s="229"/>
      <c r="L1214" s="234"/>
      <c r="M1214" s="235"/>
      <c r="N1214" s="236"/>
      <c r="O1214" s="236"/>
      <c r="P1214" s="236"/>
      <c r="Q1214" s="236"/>
      <c r="R1214" s="236"/>
      <c r="S1214" s="236"/>
      <c r="T1214" s="237"/>
      <c r="AT1214" s="238" t="s">
        <v>164</v>
      </c>
      <c r="AU1214" s="238" t="s">
        <v>89</v>
      </c>
      <c r="AV1214" s="14" t="s">
        <v>89</v>
      </c>
      <c r="AW1214" s="14" t="s">
        <v>34</v>
      </c>
      <c r="AX1214" s="14" t="s">
        <v>79</v>
      </c>
      <c r="AY1214" s="238" t="s">
        <v>154</v>
      </c>
    </row>
    <row r="1215" spans="1:65" s="14" customFormat="1" ht="11.25">
      <c r="B1215" s="228"/>
      <c r="C1215" s="229"/>
      <c r="D1215" s="219" t="s">
        <v>164</v>
      </c>
      <c r="E1215" s="230" t="s">
        <v>1</v>
      </c>
      <c r="F1215" s="231" t="s">
        <v>1578</v>
      </c>
      <c r="G1215" s="229"/>
      <c r="H1215" s="232">
        <v>-5.4050000000000002</v>
      </c>
      <c r="I1215" s="233"/>
      <c r="J1215" s="229"/>
      <c r="K1215" s="229"/>
      <c r="L1215" s="234"/>
      <c r="M1215" s="235"/>
      <c r="N1215" s="236"/>
      <c r="O1215" s="236"/>
      <c r="P1215" s="236"/>
      <c r="Q1215" s="236"/>
      <c r="R1215" s="236"/>
      <c r="S1215" s="236"/>
      <c r="T1215" s="237"/>
      <c r="AT1215" s="238" t="s">
        <v>164</v>
      </c>
      <c r="AU1215" s="238" t="s">
        <v>89</v>
      </c>
      <c r="AV1215" s="14" t="s">
        <v>89</v>
      </c>
      <c r="AW1215" s="14" t="s">
        <v>34</v>
      </c>
      <c r="AX1215" s="14" t="s">
        <v>79</v>
      </c>
      <c r="AY1215" s="238" t="s">
        <v>154</v>
      </c>
    </row>
    <row r="1216" spans="1:65" s="14" customFormat="1" ht="11.25">
      <c r="B1216" s="228"/>
      <c r="C1216" s="229"/>
      <c r="D1216" s="219" t="s">
        <v>164</v>
      </c>
      <c r="E1216" s="230" t="s">
        <v>1</v>
      </c>
      <c r="F1216" s="231" t="s">
        <v>1579</v>
      </c>
      <c r="G1216" s="229"/>
      <c r="H1216" s="232">
        <v>-4.91</v>
      </c>
      <c r="I1216" s="233"/>
      <c r="J1216" s="229"/>
      <c r="K1216" s="229"/>
      <c r="L1216" s="234"/>
      <c r="M1216" s="235"/>
      <c r="N1216" s="236"/>
      <c r="O1216" s="236"/>
      <c r="P1216" s="236"/>
      <c r="Q1216" s="236"/>
      <c r="R1216" s="236"/>
      <c r="S1216" s="236"/>
      <c r="T1216" s="237"/>
      <c r="AT1216" s="238" t="s">
        <v>164</v>
      </c>
      <c r="AU1216" s="238" t="s">
        <v>89</v>
      </c>
      <c r="AV1216" s="14" t="s">
        <v>89</v>
      </c>
      <c r="AW1216" s="14" t="s">
        <v>34</v>
      </c>
      <c r="AX1216" s="14" t="s">
        <v>79</v>
      </c>
      <c r="AY1216" s="238" t="s">
        <v>154</v>
      </c>
    </row>
    <row r="1217" spans="1:65" s="14" customFormat="1" ht="11.25">
      <c r="B1217" s="228"/>
      <c r="C1217" s="229"/>
      <c r="D1217" s="219" t="s">
        <v>164</v>
      </c>
      <c r="E1217" s="230" t="s">
        <v>1</v>
      </c>
      <c r="F1217" s="231" t="s">
        <v>1580</v>
      </c>
      <c r="G1217" s="229"/>
      <c r="H1217" s="232">
        <v>-3.26</v>
      </c>
      <c r="I1217" s="233"/>
      <c r="J1217" s="229"/>
      <c r="K1217" s="229"/>
      <c r="L1217" s="234"/>
      <c r="M1217" s="235"/>
      <c r="N1217" s="236"/>
      <c r="O1217" s="236"/>
      <c r="P1217" s="236"/>
      <c r="Q1217" s="236"/>
      <c r="R1217" s="236"/>
      <c r="S1217" s="236"/>
      <c r="T1217" s="237"/>
      <c r="AT1217" s="238" t="s">
        <v>164</v>
      </c>
      <c r="AU1217" s="238" t="s">
        <v>89</v>
      </c>
      <c r="AV1217" s="14" t="s">
        <v>89</v>
      </c>
      <c r="AW1217" s="14" t="s">
        <v>34</v>
      </c>
      <c r="AX1217" s="14" t="s">
        <v>79</v>
      </c>
      <c r="AY1217" s="238" t="s">
        <v>154</v>
      </c>
    </row>
    <row r="1218" spans="1:65" s="14" customFormat="1" ht="11.25">
      <c r="B1218" s="228"/>
      <c r="C1218" s="229"/>
      <c r="D1218" s="219" t="s">
        <v>164</v>
      </c>
      <c r="E1218" s="230" t="s">
        <v>1</v>
      </c>
      <c r="F1218" s="231" t="s">
        <v>1581</v>
      </c>
      <c r="G1218" s="229"/>
      <c r="H1218" s="232">
        <v>-0.5</v>
      </c>
      <c r="I1218" s="233"/>
      <c r="J1218" s="229"/>
      <c r="K1218" s="229"/>
      <c r="L1218" s="234"/>
      <c r="M1218" s="235"/>
      <c r="N1218" s="236"/>
      <c r="O1218" s="236"/>
      <c r="P1218" s="236"/>
      <c r="Q1218" s="236"/>
      <c r="R1218" s="236"/>
      <c r="S1218" s="236"/>
      <c r="T1218" s="237"/>
      <c r="AT1218" s="238" t="s">
        <v>164</v>
      </c>
      <c r="AU1218" s="238" t="s">
        <v>89</v>
      </c>
      <c r="AV1218" s="14" t="s">
        <v>89</v>
      </c>
      <c r="AW1218" s="14" t="s">
        <v>34</v>
      </c>
      <c r="AX1218" s="14" t="s">
        <v>79</v>
      </c>
      <c r="AY1218" s="238" t="s">
        <v>154</v>
      </c>
    </row>
    <row r="1219" spans="1:65" s="14" customFormat="1" ht="11.25">
      <c r="B1219" s="228"/>
      <c r="C1219" s="229"/>
      <c r="D1219" s="219" t="s">
        <v>164</v>
      </c>
      <c r="E1219" s="230" t="s">
        <v>1</v>
      </c>
      <c r="F1219" s="231" t="s">
        <v>1582</v>
      </c>
      <c r="G1219" s="229"/>
      <c r="H1219" s="232">
        <v>9.7750000000000004</v>
      </c>
      <c r="I1219" s="233"/>
      <c r="J1219" s="229"/>
      <c r="K1219" s="229"/>
      <c r="L1219" s="234"/>
      <c r="M1219" s="235"/>
      <c r="N1219" s="236"/>
      <c r="O1219" s="236"/>
      <c r="P1219" s="236"/>
      <c r="Q1219" s="236"/>
      <c r="R1219" s="236"/>
      <c r="S1219" s="236"/>
      <c r="T1219" s="237"/>
      <c r="AT1219" s="238" t="s">
        <v>164</v>
      </c>
      <c r="AU1219" s="238" t="s">
        <v>89</v>
      </c>
      <c r="AV1219" s="14" t="s">
        <v>89</v>
      </c>
      <c r="AW1219" s="14" t="s">
        <v>34</v>
      </c>
      <c r="AX1219" s="14" t="s">
        <v>79</v>
      </c>
      <c r="AY1219" s="238" t="s">
        <v>154</v>
      </c>
    </row>
    <row r="1220" spans="1:65" s="15" customFormat="1" ht="11.25">
      <c r="B1220" s="239"/>
      <c r="C1220" s="240"/>
      <c r="D1220" s="219" t="s">
        <v>164</v>
      </c>
      <c r="E1220" s="241" t="s">
        <v>1</v>
      </c>
      <c r="F1220" s="242" t="s">
        <v>172</v>
      </c>
      <c r="G1220" s="240"/>
      <c r="H1220" s="243">
        <v>1863</v>
      </c>
      <c r="I1220" s="244"/>
      <c r="J1220" s="240"/>
      <c r="K1220" s="240"/>
      <c r="L1220" s="245"/>
      <c r="M1220" s="246"/>
      <c r="N1220" s="247"/>
      <c r="O1220" s="247"/>
      <c r="P1220" s="247"/>
      <c r="Q1220" s="247"/>
      <c r="R1220" s="247"/>
      <c r="S1220" s="247"/>
      <c r="T1220" s="248"/>
      <c r="AT1220" s="249" t="s">
        <v>164</v>
      </c>
      <c r="AU1220" s="249" t="s">
        <v>89</v>
      </c>
      <c r="AV1220" s="15" t="s">
        <v>162</v>
      </c>
      <c r="AW1220" s="15" t="s">
        <v>34</v>
      </c>
      <c r="AX1220" s="15" t="s">
        <v>87</v>
      </c>
      <c r="AY1220" s="249" t="s">
        <v>154</v>
      </c>
    </row>
    <row r="1221" spans="1:65" s="12" customFormat="1" ht="22.9" customHeight="1">
      <c r="B1221" s="188"/>
      <c r="C1221" s="189"/>
      <c r="D1221" s="190" t="s">
        <v>78</v>
      </c>
      <c r="E1221" s="202" t="s">
        <v>1583</v>
      </c>
      <c r="F1221" s="202" t="s">
        <v>1584</v>
      </c>
      <c r="G1221" s="189"/>
      <c r="H1221" s="189"/>
      <c r="I1221" s="192"/>
      <c r="J1221" s="203">
        <f>BK1221</f>
        <v>0</v>
      </c>
      <c r="K1221" s="189"/>
      <c r="L1221" s="194"/>
      <c r="M1221" s="195"/>
      <c r="N1221" s="196"/>
      <c r="O1221" s="196"/>
      <c r="P1221" s="197">
        <f>SUM(P1222:P1225)</f>
        <v>0</v>
      </c>
      <c r="Q1221" s="196"/>
      <c r="R1221" s="197">
        <f>SUM(R1222:R1225)</f>
        <v>6.9000000000000006E-2</v>
      </c>
      <c r="S1221" s="196"/>
      <c r="T1221" s="198">
        <f>SUM(T1222:T1225)</f>
        <v>0</v>
      </c>
      <c r="AR1221" s="199" t="s">
        <v>89</v>
      </c>
      <c r="AT1221" s="200" t="s">
        <v>78</v>
      </c>
      <c r="AU1221" s="200" t="s">
        <v>87</v>
      </c>
      <c r="AY1221" s="199" t="s">
        <v>154</v>
      </c>
      <c r="BK1221" s="201">
        <f>SUM(BK1222:BK1225)</f>
        <v>0</v>
      </c>
    </row>
    <row r="1222" spans="1:65" s="2" customFormat="1" ht="24" customHeight="1">
      <c r="A1222" s="35"/>
      <c r="B1222" s="36"/>
      <c r="C1222" s="204" t="s">
        <v>1585</v>
      </c>
      <c r="D1222" s="204" t="s">
        <v>157</v>
      </c>
      <c r="E1222" s="205" t="s">
        <v>1586</v>
      </c>
      <c r="F1222" s="206" t="s">
        <v>1587</v>
      </c>
      <c r="G1222" s="207" t="s">
        <v>441</v>
      </c>
      <c r="H1222" s="208">
        <v>2</v>
      </c>
      <c r="I1222" s="209"/>
      <c r="J1222" s="210">
        <f>ROUND(I1222*H1222,2)</f>
        <v>0</v>
      </c>
      <c r="K1222" s="206" t="s">
        <v>1</v>
      </c>
      <c r="L1222" s="40"/>
      <c r="M1222" s="211" t="s">
        <v>1</v>
      </c>
      <c r="N1222" s="212" t="s">
        <v>44</v>
      </c>
      <c r="O1222" s="72"/>
      <c r="P1222" s="213">
        <f>O1222*H1222</f>
        <v>0</v>
      </c>
      <c r="Q1222" s="213">
        <v>3.0000000000000001E-3</v>
      </c>
      <c r="R1222" s="213">
        <f>Q1222*H1222</f>
        <v>6.0000000000000001E-3</v>
      </c>
      <c r="S1222" s="213">
        <v>0</v>
      </c>
      <c r="T1222" s="214">
        <f>S1222*H1222</f>
        <v>0</v>
      </c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R1222" s="215" t="s">
        <v>299</v>
      </c>
      <c r="AT1222" s="215" t="s">
        <v>157</v>
      </c>
      <c r="AU1222" s="215" t="s">
        <v>89</v>
      </c>
      <c r="AY1222" s="18" t="s">
        <v>154</v>
      </c>
      <c r="BE1222" s="216">
        <f>IF(N1222="základní",J1222,0)</f>
        <v>0</v>
      </c>
      <c r="BF1222" s="216">
        <f>IF(N1222="snížená",J1222,0)</f>
        <v>0</v>
      </c>
      <c r="BG1222" s="216">
        <f>IF(N1222="zákl. přenesená",J1222,0)</f>
        <v>0</v>
      </c>
      <c r="BH1222" s="216">
        <f>IF(N1222="sníž. přenesená",J1222,0)</f>
        <v>0</v>
      </c>
      <c r="BI1222" s="216">
        <f>IF(N1222="nulová",J1222,0)</f>
        <v>0</v>
      </c>
      <c r="BJ1222" s="18" t="s">
        <v>87</v>
      </c>
      <c r="BK1222" s="216">
        <f>ROUND(I1222*H1222,2)</f>
        <v>0</v>
      </c>
      <c r="BL1222" s="18" t="s">
        <v>299</v>
      </c>
      <c r="BM1222" s="215" t="s">
        <v>1588</v>
      </c>
    </row>
    <row r="1223" spans="1:65" s="2" customFormat="1" ht="24" customHeight="1">
      <c r="A1223" s="35"/>
      <c r="B1223" s="36"/>
      <c r="C1223" s="204" t="s">
        <v>1589</v>
      </c>
      <c r="D1223" s="204" t="s">
        <v>157</v>
      </c>
      <c r="E1223" s="205" t="s">
        <v>1590</v>
      </c>
      <c r="F1223" s="206" t="s">
        <v>1591</v>
      </c>
      <c r="G1223" s="207" t="s">
        <v>441</v>
      </c>
      <c r="H1223" s="208">
        <v>6</v>
      </c>
      <c r="I1223" s="209"/>
      <c r="J1223" s="210">
        <f>ROUND(I1223*H1223,2)</f>
        <v>0</v>
      </c>
      <c r="K1223" s="206" t="s">
        <v>1</v>
      </c>
      <c r="L1223" s="40"/>
      <c r="M1223" s="211" t="s">
        <v>1</v>
      </c>
      <c r="N1223" s="212" t="s">
        <v>44</v>
      </c>
      <c r="O1223" s="72"/>
      <c r="P1223" s="213">
        <f>O1223*H1223</f>
        <v>0</v>
      </c>
      <c r="Q1223" s="213">
        <v>6.0000000000000001E-3</v>
      </c>
      <c r="R1223" s="213">
        <f>Q1223*H1223</f>
        <v>3.6000000000000004E-2</v>
      </c>
      <c r="S1223" s="213">
        <v>0</v>
      </c>
      <c r="T1223" s="214">
        <f>S1223*H1223</f>
        <v>0</v>
      </c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R1223" s="215" t="s">
        <v>299</v>
      </c>
      <c r="AT1223" s="215" t="s">
        <v>157</v>
      </c>
      <c r="AU1223" s="215" t="s">
        <v>89</v>
      </c>
      <c r="AY1223" s="18" t="s">
        <v>154</v>
      </c>
      <c r="BE1223" s="216">
        <f>IF(N1223="základní",J1223,0)</f>
        <v>0</v>
      </c>
      <c r="BF1223" s="216">
        <f>IF(N1223="snížená",J1223,0)</f>
        <v>0</v>
      </c>
      <c r="BG1223" s="216">
        <f>IF(N1223="zákl. přenesená",J1223,0)</f>
        <v>0</v>
      </c>
      <c r="BH1223" s="216">
        <f>IF(N1223="sníž. přenesená",J1223,0)</f>
        <v>0</v>
      </c>
      <c r="BI1223" s="216">
        <f>IF(N1223="nulová",J1223,0)</f>
        <v>0</v>
      </c>
      <c r="BJ1223" s="18" t="s">
        <v>87</v>
      </c>
      <c r="BK1223" s="216">
        <f>ROUND(I1223*H1223,2)</f>
        <v>0</v>
      </c>
      <c r="BL1223" s="18" t="s">
        <v>299</v>
      </c>
      <c r="BM1223" s="215" t="s">
        <v>1592</v>
      </c>
    </row>
    <row r="1224" spans="1:65" s="2" customFormat="1" ht="24" customHeight="1">
      <c r="A1224" s="35"/>
      <c r="B1224" s="36"/>
      <c r="C1224" s="204" t="s">
        <v>1593</v>
      </c>
      <c r="D1224" s="204" t="s">
        <v>157</v>
      </c>
      <c r="E1224" s="205" t="s">
        <v>1594</v>
      </c>
      <c r="F1224" s="206" t="s">
        <v>1595</v>
      </c>
      <c r="G1224" s="207" t="s">
        <v>441</v>
      </c>
      <c r="H1224" s="208">
        <v>3</v>
      </c>
      <c r="I1224" s="209"/>
      <c r="J1224" s="210">
        <f>ROUND(I1224*H1224,2)</f>
        <v>0</v>
      </c>
      <c r="K1224" s="206" t="s">
        <v>1</v>
      </c>
      <c r="L1224" s="40"/>
      <c r="M1224" s="211" t="s">
        <v>1</v>
      </c>
      <c r="N1224" s="212" t="s">
        <v>44</v>
      </c>
      <c r="O1224" s="72"/>
      <c r="P1224" s="213">
        <f>O1224*H1224</f>
        <v>0</v>
      </c>
      <c r="Q1224" s="213">
        <v>8.9999999999999993E-3</v>
      </c>
      <c r="R1224" s="213">
        <f>Q1224*H1224</f>
        <v>2.6999999999999996E-2</v>
      </c>
      <c r="S1224" s="213">
        <v>0</v>
      </c>
      <c r="T1224" s="214">
        <f>S1224*H1224</f>
        <v>0</v>
      </c>
      <c r="U1224" s="35"/>
      <c r="V1224" s="35"/>
      <c r="W1224" s="35"/>
      <c r="X1224" s="35"/>
      <c r="Y1224" s="35"/>
      <c r="Z1224" s="35"/>
      <c r="AA1224" s="35"/>
      <c r="AB1224" s="35"/>
      <c r="AC1224" s="35"/>
      <c r="AD1224" s="35"/>
      <c r="AE1224" s="35"/>
      <c r="AR1224" s="215" t="s">
        <v>299</v>
      </c>
      <c r="AT1224" s="215" t="s">
        <v>157</v>
      </c>
      <c r="AU1224" s="215" t="s">
        <v>89</v>
      </c>
      <c r="AY1224" s="18" t="s">
        <v>154</v>
      </c>
      <c r="BE1224" s="216">
        <f>IF(N1224="základní",J1224,0)</f>
        <v>0</v>
      </c>
      <c r="BF1224" s="216">
        <f>IF(N1224="snížená",J1224,0)</f>
        <v>0</v>
      </c>
      <c r="BG1224" s="216">
        <f>IF(N1224="zákl. přenesená",J1224,0)</f>
        <v>0</v>
      </c>
      <c r="BH1224" s="216">
        <f>IF(N1224="sníž. přenesená",J1224,0)</f>
        <v>0</v>
      </c>
      <c r="BI1224" s="216">
        <f>IF(N1224="nulová",J1224,0)</f>
        <v>0</v>
      </c>
      <c r="BJ1224" s="18" t="s">
        <v>87</v>
      </c>
      <c r="BK1224" s="216">
        <f>ROUND(I1224*H1224,2)</f>
        <v>0</v>
      </c>
      <c r="BL1224" s="18" t="s">
        <v>299</v>
      </c>
      <c r="BM1224" s="215" t="s">
        <v>1596</v>
      </c>
    </row>
    <row r="1225" spans="1:65" s="2" customFormat="1" ht="48" customHeight="1">
      <c r="A1225" s="35"/>
      <c r="B1225" s="36"/>
      <c r="C1225" s="204" t="s">
        <v>1597</v>
      </c>
      <c r="D1225" s="204" t="s">
        <v>157</v>
      </c>
      <c r="E1225" s="205" t="s">
        <v>1598</v>
      </c>
      <c r="F1225" s="206" t="s">
        <v>1599</v>
      </c>
      <c r="G1225" s="207" t="s">
        <v>186</v>
      </c>
      <c r="H1225" s="208">
        <v>6.9000000000000006E-2</v>
      </c>
      <c r="I1225" s="209"/>
      <c r="J1225" s="210">
        <f>ROUND(I1225*H1225,2)</f>
        <v>0</v>
      </c>
      <c r="K1225" s="206" t="s">
        <v>161</v>
      </c>
      <c r="L1225" s="40"/>
      <c r="M1225" s="211" t="s">
        <v>1</v>
      </c>
      <c r="N1225" s="212" t="s">
        <v>44</v>
      </c>
      <c r="O1225" s="72"/>
      <c r="P1225" s="213">
        <f>O1225*H1225</f>
        <v>0</v>
      </c>
      <c r="Q1225" s="213">
        <v>0</v>
      </c>
      <c r="R1225" s="213">
        <f>Q1225*H1225</f>
        <v>0</v>
      </c>
      <c r="S1225" s="213">
        <v>0</v>
      </c>
      <c r="T1225" s="214">
        <f>S1225*H1225</f>
        <v>0</v>
      </c>
      <c r="U1225" s="35"/>
      <c r="V1225" s="35"/>
      <c r="W1225" s="35"/>
      <c r="X1225" s="35"/>
      <c r="Y1225" s="35"/>
      <c r="Z1225" s="35"/>
      <c r="AA1225" s="35"/>
      <c r="AB1225" s="35"/>
      <c r="AC1225" s="35"/>
      <c r="AD1225" s="35"/>
      <c r="AE1225" s="35"/>
      <c r="AR1225" s="215" t="s">
        <v>299</v>
      </c>
      <c r="AT1225" s="215" t="s">
        <v>157</v>
      </c>
      <c r="AU1225" s="215" t="s">
        <v>89</v>
      </c>
      <c r="AY1225" s="18" t="s">
        <v>154</v>
      </c>
      <c r="BE1225" s="216">
        <f>IF(N1225="základní",J1225,0)</f>
        <v>0</v>
      </c>
      <c r="BF1225" s="216">
        <f>IF(N1225="snížená",J1225,0)</f>
        <v>0</v>
      </c>
      <c r="BG1225" s="216">
        <f>IF(N1225="zákl. přenesená",J1225,0)</f>
        <v>0</v>
      </c>
      <c r="BH1225" s="216">
        <f>IF(N1225="sníž. přenesená",J1225,0)</f>
        <v>0</v>
      </c>
      <c r="BI1225" s="216">
        <f>IF(N1225="nulová",J1225,0)</f>
        <v>0</v>
      </c>
      <c r="BJ1225" s="18" t="s">
        <v>87</v>
      </c>
      <c r="BK1225" s="216">
        <f>ROUND(I1225*H1225,2)</f>
        <v>0</v>
      </c>
      <c r="BL1225" s="18" t="s">
        <v>299</v>
      </c>
      <c r="BM1225" s="215" t="s">
        <v>1600</v>
      </c>
    </row>
    <row r="1226" spans="1:65" s="12" customFormat="1" ht="22.9" customHeight="1">
      <c r="B1226" s="188"/>
      <c r="C1226" s="189"/>
      <c r="D1226" s="190" t="s">
        <v>78</v>
      </c>
      <c r="E1226" s="202" t="s">
        <v>1601</v>
      </c>
      <c r="F1226" s="202" t="s">
        <v>1602</v>
      </c>
      <c r="G1226" s="189"/>
      <c r="H1226" s="189"/>
      <c r="I1226" s="192"/>
      <c r="J1226" s="203">
        <f>BK1226</f>
        <v>0</v>
      </c>
      <c r="K1226" s="189"/>
      <c r="L1226" s="194"/>
      <c r="M1226" s="195"/>
      <c r="N1226" s="196"/>
      <c r="O1226" s="196"/>
      <c r="P1226" s="197">
        <f>SUM(P1227:P1236)</f>
        <v>0</v>
      </c>
      <c r="Q1226" s="196"/>
      <c r="R1226" s="197">
        <f>SUM(R1227:R1236)</f>
        <v>3.0899999999999998E-4</v>
      </c>
      <c r="S1226" s="196"/>
      <c r="T1226" s="198">
        <f>SUM(T1227:T1236)</f>
        <v>0</v>
      </c>
      <c r="AR1226" s="199" t="s">
        <v>89</v>
      </c>
      <c r="AT1226" s="200" t="s">
        <v>78</v>
      </c>
      <c r="AU1226" s="200" t="s">
        <v>87</v>
      </c>
      <c r="AY1226" s="199" t="s">
        <v>154</v>
      </c>
      <c r="BK1226" s="201">
        <f>SUM(BK1227:BK1236)</f>
        <v>0</v>
      </c>
    </row>
    <row r="1227" spans="1:65" s="2" customFormat="1" ht="24" customHeight="1">
      <c r="A1227" s="35"/>
      <c r="B1227" s="36"/>
      <c r="C1227" s="204" t="s">
        <v>1603</v>
      </c>
      <c r="D1227" s="204" t="s">
        <v>157</v>
      </c>
      <c r="E1227" s="205" t="s">
        <v>1604</v>
      </c>
      <c r="F1227" s="206" t="s">
        <v>1605</v>
      </c>
      <c r="G1227" s="207" t="s">
        <v>179</v>
      </c>
      <c r="H1227" s="208">
        <v>22</v>
      </c>
      <c r="I1227" s="209"/>
      <c r="J1227" s="210">
        <f>ROUND(I1227*H1227,2)</f>
        <v>0</v>
      </c>
      <c r="K1227" s="206" t="s">
        <v>161</v>
      </c>
      <c r="L1227" s="40"/>
      <c r="M1227" s="211" t="s">
        <v>1</v>
      </c>
      <c r="N1227" s="212" t="s">
        <v>44</v>
      </c>
      <c r="O1227" s="72"/>
      <c r="P1227" s="213">
        <f>O1227*H1227</f>
        <v>0</v>
      </c>
      <c r="Q1227" s="213">
        <v>0</v>
      </c>
      <c r="R1227" s="213">
        <f>Q1227*H1227</f>
        <v>0</v>
      </c>
      <c r="S1227" s="213">
        <v>0</v>
      </c>
      <c r="T1227" s="214">
        <f>S1227*H1227</f>
        <v>0</v>
      </c>
      <c r="U1227" s="35"/>
      <c r="V1227" s="35"/>
      <c r="W1227" s="35"/>
      <c r="X1227" s="35"/>
      <c r="Y1227" s="35"/>
      <c r="Z1227" s="35"/>
      <c r="AA1227" s="35"/>
      <c r="AB1227" s="35"/>
      <c r="AC1227" s="35"/>
      <c r="AD1227" s="35"/>
      <c r="AE1227" s="35"/>
      <c r="AR1227" s="215" t="s">
        <v>299</v>
      </c>
      <c r="AT1227" s="215" t="s">
        <v>157</v>
      </c>
      <c r="AU1227" s="215" t="s">
        <v>89</v>
      </c>
      <c r="AY1227" s="18" t="s">
        <v>154</v>
      </c>
      <c r="BE1227" s="216">
        <f>IF(N1227="základní",J1227,0)</f>
        <v>0</v>
      </c>
      <c r="BF1227" s="216">
        <f>IF(N1227="snížená",J1227,0)</f>
        <v>0</v>
      </c>
      <c r="BG1227" s="216">
        <f>IF(N1227="zákl. přenesená",J1227,0)</f>
        <v>0</v>
      </c>
      <c r="BH1227" s="216">
        <f>IF(N1227="sníž. přenesená",J1227,0)</f>
        <v>0</v>
      </c>
      <c r="BI1227" s="216">
        <f>IF(N1227="nulová",J1227,0)</f>
        <v>0</v>
      </c>
      <c r="BJ1227" s="18" t="s">
        <v>87</v>
      </c>
      <c r="BK1227" s="216">
        <f>ROUND(I1227*H1227,2)</f>
        <v>0</v>
      </c>
      <c r="BL1227" s="18" t="s">
        <v>299</v>
      </c>
      <c r="BM1227" s="215" t="s">
        <v>1606</v>
      </c>
    </row>
    <row r="1228" spans="1:65" s="13" customFormat="1" ht="22.5">
      <c r="B1228" s="217"/>
      <c r="C1228" s="218"/>
      <c r="D1228" s="219" t="s">
        <v>164</v>
      </c>
      <c r="E1228" s="220" t="s">
        <v>1</v>
      </c>
      <c r="F1228" s="221" t="s">
        <v>1607</v>
      </c>
      <c r="G1228" s="218"/>
      <c r="H1228" s="220" t="s">
        <v>1</v>
      </c>
      <c r="I1228" s="222"/>
      <c r="J1228" s="218"/>
      <c r="K1228" s="218"/>
      <c r="L1228" s="223"/>
      <c r="M1228" s="224"/>
      <c r="N1228" s="225"/>
      <c r="O1228" s="225"/>
      <c r="P1228" s="225"/>
      <c r="Q1228" s="225"/>
      <c r="R1228" s="225"/>
      <c r="S1228" s="225"/>
      <c r="T1228" s="226"/>
      <c r="AT1228" s="227" t="s">
        <v>164</v>
      </c>
      <c r="AU1228" s="227" t="s">
        <v>89</v>
      </c>
      <c r="AV1228" s="13" t="s">
        <v>87</v>
      </c>
      <c r="AW1228" s="13" t="s">
        <v>34</v>
      </c>
      <c r="AX1228" s="13" t="s">
        <v>79</v>
      </c>
      <c r="AY1228" s="227" t="s">
        <v>154</v>
      </c>
    </row>
    <row r="1229" spans="1:65" s="13" customFormat="1" ht="11.25">
      <c r="B1229" s="217"/>
      <c r="C1229" s="218"/>
      <c r="D1229" s="219" t="s">
        <v>164</v>
      </c>
      <c r="E1229" s="220" t="s">
        <v>1</v>
      </c>
      <c r="F1229" s="221" t="s">
        <v>1608</v>
      </c>
      <c r="G1229" s="218"/>
      <c r="H1229" s="220" t="s">
        <v>1</v>
      </c>
      <c r="I1229" s="222"/>
      <c r="J1229" s="218"/>
      <c r="K1229" s="218"/>
      <c r="L1229" s="223"/>
      <c r="M1229" s="224"/>
      <c r="N1229" s="225"/>
      <c r="O1229" s="225"/>
      <c r="P1229" s="225"/>
      <c r="Q1229" s="225"/>
      <c r="R1229" s="225"/>
      <c r="S1229" s="225"/>
      <c r="T1229" s="226"/>
      <c r="AT1229" s="227" t="s">
        <v>164</v>
      </c>
      <c r="AU1229" s="227" t="s">
        <v>89</v>
      </c>
      <c r="AV1229" s="13" t="s">
        <v>87</v>
      </c>
      <c r="AW1229" s="13" t="s">
        <v>34</v>
      </c>
      <c r="AX1229" s="13" t="s">
        <v>79</v>
      </c>
      <c r="AY1229" s="227" t="s">
        <v>154</v>
      </c>
    </row>
    <row r="1230" spans="1:65" s="14" customFormat="1" ht="11.25">
      <c r="B1230" s="228"/>
      <c r="C1230" s="229"/>
      <c r="D1230" s="219" t="s">
        <v>164</v>
      </c>
      <c r="E1230" s="230" t="s">
        <v>1</v>
      </c>
      <c r="F1230" s="231" t="s">
        <v>1609</v>
      </c>
      <c r="G1230" s="229"/>
      <c r="H1230" s="232">
        <v>14.72</v>
      </c>
      <c r="I1230" s="233"/>
      <c r="J1230" s="229"/>
      <c r="K1230" s="229"/>
      <c r="L1230" s="234"/>
      <c r="M1230" s="235"/>
      <c r="N1230" s="236"/>
      <c r="O1230" s="236"/>
      <c r="P1230" s="236"/>
      <c r="Q1230" s="236"/>
      <c r="R1230" s="236"/>
      <c r="S1230" s="236"/>
      <c r="T1230" s="237"/>
      <c r="AT1230" s="238" t="s">
        <v>164</v>
      </c>
      <c r="AU1230" s="238" t="s">
        <v>89</v>
      </c>
      <c r="AV1230" s="14" t="s">
        <v>89</v>
      </c>
      <c r="AW1230" s="14" t="s">
        <v>34</v>
      </c>
      <c r="AX1230" s="14" t="s">
        <v>79</v>
      </c>
      <c r="AY1230" s="238" t="s">
        <v>154</v>
      </c>
    </row>
    <row r="1231" spans="1:65" s="13" customFormat="1" ht="11.25">
      <c r="B1231" s="217"/>
      <c r="C1231" s="218"/>
      <c r="D1231" s="219" t="s">
        <v>164</v>
      </c>
      <c r="E1231" s="220" t="s">
        <v>1</v>
      </c>
      <c r="F1231" s="221" t="s">
        <v>1610</v>
      </c>
      <c r="G1231" s="218"/>
      <c r="H1231" s="220" t="s">
        <v>1</v>
      </c>
      <c r="I1231" s="222"/>
      <c r="J1231" s="218"/>
      <c r="K1231" s="218"/>
      <c r="L1231" s="223"/>
      <c r="M1231" s="224"/>
      <c r="N1231" s="225"/>
      <c r="O1231" s="225"/>
      <c r="P1231" s="225"/>
      <c r="Q1231" s="225"/>
      <c r="R1231" s="225"/>
      <c r="S1231" s="225"/>
      <c r="T1231" s="226"/>
      <c r="AT1231" s="227" t="s">
        <v>164</v>
      </c>
      <c r="AU1231" s="227" t="s">
        <v>89</v>
      </c>
      <c r="AV1231" s="13" t="s">
        <v>87</v>
      </c>
      <c r="AW1231" s="13" t="s">
        <v>34</v>
      </c>
      <c r="AX1231" s="13" t="s">
        <v>79</v>
      </c>
      <c r="AY1231" s="227" t="s">
        <v>154</v>
      </c>
    </row>
    <row r="1232" spans="1:65" s="14" customFormat="1" ht="11.25">
      <c r="B1232" s="228"/>
      <c r="C1232" s="229"/>
      <c r="D1232" s="219" t="s">
        <v>164</v>
      </c>
      <c r="E1232" s="230" t="s">
        <v>1</v>
      </c>
      <c r="F1232" s="231" t="s">
        <v>1611</v>
      </c>
      <c r="G1232" s="229"/>
      <c r="H1232" s="232">
        <v>6.21</v>
      </c>
      <c r="I1232" s="233"/>
      <c r="J1232" s="229"/>
      <c r="K1232" s="229"/>
      <c r="L1232" s="234"/>
      <c r="M1232" s="235"/>
      <c r="N1232" s="236"/>
      <c r="O1232" s="236"/>
      <c r="P1232" s="236"/>
      <c r="Q1232" s="236"/>
      <c r="R1232" s="236"/>
      <c r="S1232" s="236"/>
      <c r="T1232" s="237"/>
      <c r="AT1232" s="238" t="s">
        <v>164</v>
      </c>
      <c r="AU1232" s="238" t="s">
        <v>89</v>
      </c>
      <c r="AV1232" s="14" t="s">
        <v>89</v>
      </c>
      <c r="AW1232" s="14" t="s">
        <v>34</v>
      </c>
      <c r="AX1232" s="14" t="s">
        <v>79</v>
      </c>
      <c r="AY1232" s="238" t="s">
        <v>154</v>
      </c>
    </row>
    <row r="1233" spans="1:65" s="14" customFormat="1" ht="11.25">
      <c r="B1233" s="228"/>
      <c r="C1233" s="229"/>
      <c r="D1233" s="219" t="s">
        <v>164</v>
      </c>
      <c r="E1233" s="230" t="s">
        <v>1</v>
      </c>
      <c r="F1233" s="231" t="s">
        <v>1612</v>
      </c>
      <c r="G1233" s="229"/>
      <c r="H1233" s="232">
        <v>1.07</v>
      </c>
      <c r="I1233" s="233"/>
      <c r="J1233" s="229"/>
      <c r="K1233" s="229"/>
      <c r="L1233" s="234"/>
      <c r="M1233" s="235"/>
      <c r="N1233" s="236"/>
      <c r="O1233" s="236"/>
      <c r="P1233" s="236"/>
      <c r="Q1233" s="236"/>
      <c r="R1233" s="236"/>
      <c r="S1233" s="236"/>
      <c r="T1233" s="237"/>
      <c r="AT1233" s="238" t="s">
        <v>164</v>
      </c>
      <c r="AU1233" s="238" t="s">
        <v>89</v>
      </c>
      <c r="AV1233" s="14" t="s">
        <v>89</v>
      </c>
      <c r="AW1233" s="14" t="s">
        <v>34</v>
      </c>
      <c r="AX1233" s="14" t="s">
        <v>79</v>
      </c>
      <c r="AY1233" s="238" t="s">
        <v>154</v>
      </c>
    </row>
    <row r="1234" spans="1:65" s="15" customFormat="1" ht="11.25">
      <c r="B1234" s="239"/>
      <c r="C1234" s="240"/>
      <c r="D1234" s="219" t="s">
        <v>164</v>
      </c>
      <c r="E1234" s="241" t="s">
        <v>1</v>
      </c>
      <c r="F1234" s="242" t="s">
        <v>172</v>
      </c>
      <c r="G1234" s="240"/>
      <c r="H1234" s="243">
        <v>22</v>
      </c>
      <c r="I1234" s="244"/>
      <c r="J1234" s="240"/>
      <c r="K1234" s="240"/>
      <c r="L1234" s="245"/>
      <c r="M1234" s="246"/>
      <c r="N1234" s="247"/>
      <c r="O1234" s="247"/>
      <c r="P1234" s="247"/>
      <c r="Q1234" s="247"/>
      <c r="R1234" s="247"/>
      <c r="S1234" s="247"/>
      <c r="T1234" s="248"/>
      <c r="AT1234" s="249" t="s">
        <v>164</v>
      </c>
      <c r="AU1234" s="249" t="s">
        <v>89</v>
      </c>
      <c r="AV1234" s="15" t="s">
        <v>162</v>
      </c>
      <c r="AW1234" s="15" t="s">
        <v>34</v>
      </c>
      <c r="AX1234" s="15" t="s">
        <v>87</v>
      </c>
      <c r="AY1234" s="249" t="s">
        <v>154</v>
      </c>
    </row>
    <row r="1235" spans="1:65" s="2" customFormat="1" ht="16.5" customHeight="1">
      <c r="A1235" s="35"/>
      <c r="B1235" s="36"/>
      <c r="C1235" s="250" t="s">
        <v>1613</v>
      </c>
      <c r="D1235" s="250" t="s">
        <v>198</v>
      </c>
      <c r="E1235" s="251" t="s">
        <v>1614</v>
      </c>
      <c r="F1235" s="252" t="s">
        <v>1615</v>
      </c>
      <c r="G1235" s="253" t="s">
        <v>179</v>
      </c>
      <c r="H1235" s="254">
        <v>3.09</v>
      </c>
      <c r="I1235" s="255"/>
      <c r="J1235" s="256">
        <f>ROUND(I1235*H1235,2)</f>
        <v>0</v>
      </c>
      <c r="K1235" s="252" t="s">
        <v>161</v>
      </c>
      <c r="L1235" s="257"/>
      <c r="M1235" s="258" t="s">
        <v>1</v>
      </c>
      <c r="N1235" s="259" t="s">
        <v>44</v>
      </c>
      <c r="O1235" s="72"/>
      <c r="P1235" s="213">
        <f>O1235*H1235</f>
        <v>0</v>
      </c>
      <c r="Q1235" s="213">
        <v>1E-4</v>
      </c>
      <c r="R1235" s="213">
        <f>Q1235*H1235</f>
        <v>3.0899999999999998E-4</v>
      </c>
      <c r="S1235" s="213">
        <v>0</v>
      </c>
      <c r="T1235" s="214">
        <f>S1235*H1235</f>
        <v>0</v>
      </c>
      <c r="U1235" s="35"/>
      <c r="V1235" s="35"/>
      <c r="W1235" s="35"/>
      <c r="X1235" s="35"/>
      <c r="Y1235" s="35"/>
      <c r="Z1235" s="35"/>
      <c r="AA1235" s="35"/>
      <c r="AB1235" s="35"/>
      <c r="AC1235" s="35"/>
      <c r="AD1235" s="35"/>
      <c r="AE1235" s="35"/>
      <c r="AR1235" s="215" t="s">
        <v>449</v>
      </c>
      <c r="AT1235" s="215" t="s">
        <v>198</v>
      </c>
      <c r="AU1235" s="215" t="s">
        <v>89</v>
      </c>
      <c r="AY1235" s="18" t="s">
        <v>154</v>
      </c>
      <c r="BE1235" s="216">
        <f>IF(N1235="základní",J1235,0)</f>
        <v>0</v>
      </c>
      <c r="BF1235" s="216">
        <f>IF(N1235="snížená",J1235,0)</f>
        <v>0</v>
      </c>
      <c r="BG1235" s="216">
        <f>IF(N1235="zákl. přenesená",J1235,0)</f>
        <v>0</v>
      </c>
      <c r="BH1235" s="216">
        <f>IF(N1235="sníž. přenesená",J1235,0)</f>
        <v>0</v>
      </c>
      <c r="BI1235" s="216">
        <f>IF(N1235="nulová",J1235,0)</f>
        <v>0</v>
      </c>
      <c r="BJ1235" s="18" t="s">
        <v>87</v>
      </c>
      <c r="BK1235" s="216">
        <f>ROUND(I1235*H1235,2)</f>
        <v>0</v>
      </c>
      <c r="BL1235" s="18" t="s">
        <v>299</v>
      </c>
      <c r="BM1235" s="215" t="s">
        <v>1616</v>
      </c>
    </row>
    <row r="1236" spans="1:65" s="14" customFormat="1" ht="11.25">
      <c r="B1236" s="228"/>
      <c r="C1236" s="229"/>
      <c r="D1236" s="219" t="s">
        <v>164</v>
      </c>
      <c r="E1236" s="229"/>
      <c r="F1236" s="231" t="s">
        <v>1617</v>
      </c>
      <c r="G1236" s="229"/>
      <c r="H1236" s="232">
        <v>3.09</v>
      </c>
      <c r="I1236" s="233"/>
      <c r="J1236" s="229"/>
      <c r="K1236" s="229"/>
      <c r="L1236" s="234"/>
      <c r="M1236" s="235"/>
      <c r="N1236" s="236"/>
      <c r="O1236" s="236"/>
      <c r="P1236" s="236"/>
      <c r="Q1236" s="236"/>
      <c r="R1236" s="236"/>
      <c r="S1236" s="236"/>
      <c r="T1236" s="237"/>
      <c r="AT1236" s="238" t="s">
        <v>164</v>
      </c>
      <c r="AU1236" s="238" t="s">
        <v>89</v>
      </c>
      <c r="AV1236" s="14" t="s">
        <v>89</v>
      </c>
      <c r="AW1236" s="14" t="s">
        <v>4</v>
      </c>
      <c r="AX1236" s="14" t="s">
        <v>87</v>
      </c>
      <c r="AY1236" s="238" t="s">
        <v>154</v>
      </c>
    </row>
    <row r="1237" spans="1:65" s="12" customFormat="1" ht="25.9" customHeight="1">
      <c r="B1237" s="188"/>
      <c r="C1237" s="189"/>
      <c r="D1237" s="190" t="s">
        <v>78</v>
      </c>
      <c r="E1237" s="191" t="s">
        <v>1618</v>
      </c>
      <c r="F1237" s="191" t="s">
        <v>1619</v>
      </c>
      <c r="G1237" s="189"/>
      <c r="H1237" s="189"/>
      <c r="I1237" s="192"/>
      <c r="J1237" s="193">
        <f>BK1237</f>
        <v>0</v>
      </c>
      <c r="K1237" s="189"/>
      <c r="L1237" s="194"/>
      <c r="M1237" s="195"/>
      <c r="N1237" s="196"/>
      <c r="O1237" s="196"/>
      <c r="P1237" s="197">
        <f>SUM(P1238:P1239)</f>
        <v>0</v>
      </c>
      <c r="Q1237" s="196"/>
      <c r="R1237" s="197">
        <f>SUM(R1238:R1239)</f>
        <v>0</v>
      </c>
      <c r="S1237" s="196"/>
      <c r="T1237" s="198">
        <f>SUM(T1238:T1239)</f>
        <v>0</v>
      </c>
      <c r="AR1237" s="199" t="s">
        <v>162</v>
      </c>
      <c r="AT1237" s="200" t="s">
        <v>78</v>
      </c>
      <c r="AU1237" s="200" t="s">
        <v>79</v>
      </c>
      <c r="AY1237" s="199" t="s">
        <v>154</v>
      </c>
      <c r="BK1237" s="201">
        <f>SUM(BK1238:BK1239)</f>
        <v>0</v>
      </c>
    </row>
    <row r="1238" spans="1:65" s="2" customFormat="1" ht="16.5" customHeight="1">
      <c r="A1238" s="35"/>
      <c r="B1238" s="36"/>
      <c r="C1238" s="204" t="s">
        <v>1620</v>
      </c>
      <c r="D1238" s="204" t="s">
        <v>157</v>
      </c>
      <c r="E1238" s="205" t="s">
        <v>1621</v>
      </c>
      <c r="F1238" s="206" t="s">
        <v>1622</v>
      </c>
      <c r="G1238" s="207" t="s">
        <v>441</v>
      </c>
      <c r="H1238" s="208">
        <v>3</v>
      </c>
      <c r="I1238" s="209"/>
      <c r="J1238" s="210">
        <f>ROUND(I1238*H1238,2)</f>
        <v>0</v>
      </c>
      <c r="K1238" s="206" t="s">
        <v>1</v>
      </c>
      <c r="L1238" s="40"/>
      <c r="M1238" s="211" t="s">
        <v>1</v>
      </c>
      <c r="N1238" s="212" t="s">
        <v>44</v>
      </c>
      <c r="O1238" s="72"/>
      <c r="P1238" s="213">
        <f>O1238*H1238</f>
        <v>0</v>
      </c>
      <c r="Q1238" s="213">
        <v>0</v>
      </c>
      <c r="R1238" s="213">
        <f>Q1238*H1238</f>
        <v>0</v>
      </c>
      <c r="S1238" s="213">
        <v>0</v>
      </c>
      <c r="T1238" s="214">
        <f>S1238*H1238</f>
        <v>0</v>
      </c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R1238" s="215" t="s">
        <v>1623</v>
      </c>
      <c r="AT1238" s="215" t="s">
        <v>157</v>
      </c>
      <c r="AU1238" s="215" t="s">
        <v>87</v>
      </c>
      <c r="AY1238" s="18" t="s">
        <v>154</v>
      </c>
      <c r="BE1238" s="216">
        <f>IF(N1238="základní",J1238,0)</f>
        <v>0</v>
      </c>
      <c r="BF1238" s="216">
        <f>IF(N1238="snížená",J1238,0)</f>
        <v>0</v>
      </c>
      <c r="BG1238" s="216">
        <f>IF(N1238="zákl. přenesená",J1238,0)</f>
        <v>0</v>
      </c>
      <c r="BH1238" s="216">
        <f>IF(N1238="sníž. přenesená",J1238,0)</f>
        <v>0</v>
      </c>
      <c r="BI1238" s="216">
        <f>IF(N1238="nulová",J1238,0)</f>
        <v>0</v>
      </c>
      <c r="BJ1238" s="18" t="s">
        <v>87</v>
      </c>
      <c r="BK1238" s="216">
        <f>ROUND(I1238*H1238,2)</f>
        <v>0</v>
      </c>
      <c r="BL1238" s="18" t="s">
        <v>1623</v>
      </c>
      <c r="BM1238" s="215" t="s">
        <v>1624</v>
      </c>
    </row>
    <row r="1239" spans="1:65" s="2" customFormat="1" ht="48" customHeight="1">
      <c r="A1239" s="35"/>
      <c r="B1239" s="36"/>
      <c r="C1239" s="204" t="s">
        <v>1625</v>
      </c>
      <c r="D1239" s="204" t="s">
        <v>157</v>
      </c>
      <c r="E1239" s="205" t="s">
        <v>1626</v>
      </c>
      <c r="F1239" s="206" t="s">
        <v>1627</v>
      </c>
      <c r="G1239" s="207" t="s">
        <v>499</v>
      </c>
      <c r="H1239" s="208">
        <v>1</v>
      </c>
      <c r="I1239" s="209"/>
      <c r="J1239" s="210">
        <f>ROUND(I1239*H1239,2)</f>
        <v>0</v>
      </c>
      <c r="K1239" s="206" t="s">
        <v>1</v>
      </c>
      <c r="L1239" s="40"/>
      <c r="M1239" s="271" t="s">
        <v>1</v>
      </c>
      <c r="N1239" s="272" t="s">
        <v>44</v>
      </c>
      <c r="O1239" s="273"/>
      <c r="P1239" s="274">
        <f>O1239*H1239</f>
        <v>0</v>
      </c>
      <c r="Q1239" s="274">
        <v>0</v>
      </c>
      <c r="R1239" s="274">
        <f>Q1239*H1239</f>
        <v>0</v>
      </c>
      <c r="S1239" s="274">
        <v>0</v>
      </c>
      <c r="T1239" s="275">
        <f>S1239*H1239</f>
        <v>0</v>
      </c>
      <c r="U1239" s="35"/>
      <c r="V1239" s="35"/>
      <c r="W1239" s="35"/>
      <c r="X1239" s="35"/>
      <c r="Y1239" s="35"/>
      <c r="Z1239" s="35"/>
      <c r="AA1239" s="35"/>
      <c r="AB1239" s="35"/>
      <c r="AC1239" s="35"/>
      <c r="AD1239" s="35"/>
      <c r="AE1239" s="35"/>
      <c r="AR1239" s="215" t="s">
        <v>1623</v>
      </c>
      <c r="AT1239" s="215" t="s">
        <v>157</v>
      </c>
      <c r="AU1239" s="215" t="s">
        <v>87</v>
      </c>
      <c r="AY1239" s="18" t="s">
        <v>154</v>
      </c>
      <c r="BE1239" s="216">
        <f>IF(N1239="základní",J1239,0)</f>
        <v>0</v>
      </c>
      <c r="BF1239" s="216">
        <f>IF(N1239="snížená",J1239,0)</f>
        <v>0</v>
      </c>
      <c r="BG1239" s="216">
        <f>IF(N1239="zákl. přenesená",J1239,0)</f>
        <v>0</v>
      </c>
      <c r="BH1239" s="216">
        <f>IF(N1239="sníž. přenesená",J1239,0)</f>
        <v>0</v>
      </c>
      <c r="BI1239" s="216">
        <f>IF(N1239="nulová",J1239,0)</f>
        <v>0</v>
      </c>
      <c r="BJ1239" s="18" t="s">
        <v>87</v>
      </c>
      <c r="BK1239" s="216">
        <f>ROUND(I1239*H1239,2)</f>
        <v>0</v>
      </c>
      <c r="BL1239" s="18" t="s">
        <v>1623</v>
      </c>
      <c r="BM1239" s="215" t="s">
        <v>1628</v>
      </c>
    </row>
    <row r="1240" spans="1:65" s="2" customFormat="1" ht="6.95" customHeight="1">
      <c r="A1240" s="35"/>
      <c r="B1240" s="55"/>
      <c r="C1240" s="56"/>
      <c r="D1240" s="56"/>
      <c r="E1240" s="56"/>
      <c r="F1240" s="56"/>
      <c r="G1240" s="56"/>
      <c r="H1240" s="56"/>
      <c r="I1240" s="153"/>
      <c r="J1240" s="56"/>
      <c r="K1240" s="56"/>
      <c r="L1240" s="40"/>
      <c r="M1240" s="35"/>
      <c r="O1240" s="35"/>
      <c r="P1240" s="35"/>
      <c r="Q1240" s="35"/>
      <c r="R1240" s="35"/>
      <c r="S1240" s="35"/>
      <c r="T1240" s="35"/>
      <c r="U1240" s="35"/>
      <c r="V1240" s="35"/>
      <c r="W1240" s="35"/>
      <c r="X1240" s="35"/>
      <c r="Y1240" s="35"/>
      <c r="Z1240" s="35"/>
      <c r="AA1240" s="35"/>
      <c r="AB1240" s="35"/>
      <c r="AC1240" s="35"/>
      <c r="AD1240" s="35"/>
      <c r="AE1240" s="35"/>
    </row>
  </sheetData>
  <sheetProtection algorithmName="SHA-512" hashValue="WgP4xxW7hScpEmLKVbsiNJZ7ECjVnT043jKC6td6paFmaS+x8jx3ZRZXbsZGDhrjaCSb77roOWeJCd6Lp3PqEA==" saltValue="VP1McNPIcmrIr9P3XQoYSiaE/uakifV9X9NfW/R+GoDW6U89DXfnJJsvbztB52QphBt3ZujeGp1AdPcVQPmk7A==" spinCount="100000" sheet="1" objects="1" scenarios="1" formatColumns="0" formatRows="0" autoFilter="0"/>
  <autoFilter ref="C142:K123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92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1629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ROUND((SUM(BE124:BE310)),  2)</f>
        <v>0</v>
      </c>
      <c r="G33" s="35"/>
      <c r="H33" s="35"/>
      <c r="I33" s="132">
        <v>0.21</v>
      </c>
      <c r="J33" s="131">
        <f>ROUND(((SUM(BE124:BE310))*I33),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ROUND((SUM(BF124:BF310)),  2)</f>
        <v>0</v>
      </c>
      <c r="G34" s="35"/>
      <c r="H34" s="35"/>
      <c r="I34" s="132">
        <v>0.15</v>
      </c>
      <c r="J34" s="131">
        <f>ROUND(((SUM(BF124:BF310))*I34),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ROUND((SUM(BG124:BG310)),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ROUND((SUM(BH124:BH310)),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ROUND((SUM(BI124:BI310)),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B - ZTI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62"/>
      <c r="C97" s="163"/>
      <c r="D97" s="164" t="s">
        <v>112</v>
      </c>
      <c r="E97" s="165"/>
      <c r="F97" s="165"/>
      <c r="G97" s="165"/>
      <c r="H97" s="165"/>
      <c r="I97" s="166"/>
      <c r="J97" s="167">
        <f>J125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113</v>
      </c>
      <c r="E98" s="172"/>
      <c r="F98" s="172"/>
      <c r="G98" s="172"/>
      <c r="H98" s="172"/>
      <c r="I98" s="173"/>
      <c r="J98" s="174">
        <f>J126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121</v>
      </c>
      <c r="E99" s="172"/>
      <c r="F99" s="172"/>
      <c r="G99" s="172"/>
      <c r="H99" s="172"/>
      <c r="I99" s="173"/>
      <c r="J99" s="174">
        <f>J138</f>
        <v>0</v>
      </c>
      <c r="K99" s="170"/>
      <c r="L99" s="175"/>
    </row>
    <row r="100" spans="1:31" s="9" customFormat="1" ht="24.95" customHeight="1">
      <c r="B100" s="162"/>
      <c r="C100" s="163"/>
      <c r="D100" s="164" t="s">
        <v>123</v>
      </c>
      <c r="E100" s="165"/>
      <c r="F100" s="165"/>
      <c r="G100" s="165"/>
      <c r="H100" s="165"/>
      <c r="I100" s="166"/>
      <c r="J100" s="167">
        <f>J145</f>
        <v>0</v>
      </c>
      <c r="K100" s="163"/>
      <c r="L100" s="168"/>
    </row>
    <row r="101" spans="1:31" s="10" customFormat="1" ht="19.899999999999999" customHeight="1">
      <c r="B101" s="169"/>
      <c r="C101" s="170"/>
      <c r="D101" s="171" t="s">
        <v>1630</v>
      </c>
      <c r="E101" s="172"/>
      <c r="F101" s="172"/>
      <c r="G101" s="172"/>
      <c r="H101" s="172"/>
      <c r="I101" s="173"/>
      <c r="J101" s="174">
        <f>J146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1631</v>
      </c>
      <c r="E102" s="172"/>
      <c r="F102" s="172"/>
      <c r="G102" s="172"/>
      <c r="H102" s="172"/>
      <c r="I102" s="173"/>
      <c r="J102" s="174">
        <f>J182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1632</v>
      </c>
      <c r="E103" s="172"/>
      <c r="F103" s="172"/>
      <c r="G103" s="172"/>
      <c r="H103" s="172"/>
      <c r="I103" s="173"/>
      <c r="J103" s="174">
        <f>J255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1633</v>
      </c>
      <c r="E104" s="172"/>
      <c r="F104" s="172"/>
      <c r="G104" s="172"/>
      <c r="H104" s="172"/>
      <c r="I104" s="173"/>
      <c r="J104" s="174">
        <f>J305</f>
        <v>0</v>
      </c>
      <c r="K104" s="170"/>
      <c r="L104" s="175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3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56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139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5.5" customHeight="1">
      <c r="A114" s="35"/>
      <c r="B114" s="36"/>
      <c r="C114" s="37"/>
      <c r="D114" s="37"/>
      <c r="E114" s="327" t="str">
        <f>E7</f>
        <v>Varianta 1 - Nová pracoviště Městské Policie v Ostrově v 1. NP objektu Hlavní Třída 797 a 796</v>
      </c>
      <c r="F114" s="328"/>
      <c r="G114" s="328"/>
      <c r="H114" s="328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105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99" t="str">
        <f>E9</f>
        <v>B - ZTI</v>
      </c>
      <c r="F116" s="329"/>
      <c r="G116" s="329"/>
      <c r="H116" s="329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22</v>
      </c>
      <c r="D118" s="37"/>
      <c r="E118" s="37"/>
      <c r="F118" s="28" t="str">
        <f>F12</f>
        <v>Ostrov</v>
      </c>
      <c r="G118" s="37"/>
      <c r="H118" s="37"/>
      <c r="I118" s="118" t="s">
        <v>24</v>
      </c>
      <c r="J118" s="67" t="str">
        <f>IF(J12="","",J12)</f>
        <v>1. 8. 2019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58.15" customHeight="1">
      <c r="A120" s="35"/>
      <c r="B120" s="36"/>
      <c r="C120" s="30" t="s">
        <v>26</v>
      </c>
      <c r="D120" s="37"/>
      <c r="E120" s="37"/>
      <c r="F120" s="28" t="str">
        <f>E15</f>
        <v>Město Ostrov</v>
      </c>
      <c r="G120" s="37"/>
      <c r="H120" s="37"/>
      <c r="I120" s="118" t="s">
        <v>32</v>
      </c>
      <c r="J120" s="33" t="str">
        <f>E21</f>
        <v>BPO spol. s r.o.,Lidická 1239,36317 OSTROV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118" t="s">
        <v>35</v>
      </c>
      <c r="J121" s="33" t="str">
        <f>E24</f>
        <v>Tomanová Ing.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76"/>
      <c r="B123" s="177"/>
      <c r="C123" s="178" t="s">
        <v>140</v>
      </c>
      <c r="D123" s="179" t="s">
        <v>64</v>
      </c>
      <c r="E123" s="179" t="s">
        <v>60</v>
      </c>
      <c r="F123" s="179" t="s">
        <v>61</v>
      </c>
      <c r="G123" s="179" t="s">
        <v>141</v>
      </c>
      <c r="H123" s="179" t="s">
        <v>142</v>
      </c>
      <c r="I123" s="180" t="s">
        <v>143</v>
      </c>
      <c r="J123" s="179" t="s">
        <v>109</v>
      </c>
      <c r="K123" s="181" t="s">
        <v>144</v>
      </c>
      <c r="L123" s="182"/>
      <c r="M123" s="76" t="s">
        <v>1</v>
      </c>
      <c r="N123" s="77" t="s">
        <v>43</v>
      </c>
      <c r="O123" s="77" t="s">
        <v>145</v>
      </c>
      <c r="P123" s="77" t="s">
        <v>146</v>
      </c>
      <c r="Q123" s="77" t="s">
        <v>147</v>
      </c>
      <c r="R123" s="77" t="s">
        <v>148</v>
      </c>
      <c r="S123" s="77" t="s">
        <v>149</v>
      </c>
      <c r="T123" s="78" t="s">
        <v>150</v>
      </c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</row>
    <row r="124" spans="1:65" s="2" customFormat="1" ht="22.9" customHeight="1">
      <c r="A124" s="35"/>
      <c r="B124" s="36"/>
      <c r="C124" s="83" t="s">
        <v>151</v>
      </c>
      <c r="D124" s="37"/>
      <c r="E124" s="37"/>
      <c r="F124" s="37"/>
      <c r="G124" s="37"/>
      <c r="H124" s="37"/>
      <c r="I124" s="116"/>
      <c r="J124" s="183">
        <f>BK124</f>
        <v>0</v>
      </c>
      <c r="K124" s="37"/>
      <c r="L124" s="40"/>
      <c r="M124" s="79"/>
      <c r="N124" s="184"/>
      <c r="O124" s="80"/>
      <c r="P124" s="185">
        <f>P125+P145</f>
        <v>0</v>
      </c>
      <c r="Q124" s="80"/>
      <c r="R124" s="185">
        <f>R125+R145</f>
        <v>0.73156500000000002</v>
      </c>
      <c r="S124" s="80"/>
      <c r="T124" s="186">
        <f>T125+T145</f>
        <v>0.25357000000000002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78</v>
      </c>
      <c r="AU124" s="18" t="s">
        <v>111</v>
      </c>
      <c r="BK124" s="187">
        <f>BK125+BK145</f>
        <v>0</v>
      </c>
    </row>
    <row r="125" spans="1:65" s="12" customFormat="1" ht="25.9" customHeight="1">
      <c r="B125" s="188"/>
      <c r="C125" s="189"/>
      <c r="D125" s="190" t="s">
        <v>78</v>
      </c>
      <c r="E125" s="191" t="s">
        <v>152</v>
      </c>
      <c r="F125" s="191" t="s">
        <v>153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P126+P138</f>
        <v>0</v>
      </c>
      <c r="Q125" s="196"/>
      <c r="R125" s="197">
        <f>R126+R138</f>
        <v>0</v>
      </c>
      <c r="S125" s="196"/>
      <c r="T125" s="198">
        <f>T126+T138</f>
        <v>0</v>
      </c>
      <c r="AR125" s="199" t="s">
        <v>87</v>
      </c>
      <c r="AT125" s="200" t="s">
        <v>78</v>
      </c>
      <c r="AU125" s="200" t="s">
        <v>79</v>
      </c>
      <c r="AY125" s="199" t="s">
        <v>154</v>
      </c>
      <c r="BK125" s="201">
        <f>BK126+BK138</f>
        <v>0</v>
      </c>
    </row>
    <row r="126" spans="1:65" s="12" customFormat="1" ht="22.9" customHeight="1">
      <c r="B126" s="188"/>
      <c r="C126" s="189"/>
      <c r="D126" s="190" t="s">
        <v>78</v>
      </c>
      <c r="E126" s="202" t="s">
        <v>155</v>
      </c>
      <c r="F126" s="202" t="s">
        <v>156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SUM(P127:P137)</f>
        <v>0</v>
      </c>
      <c r="Q126" s="196"/>
      <c r="R126" s="197">
        <f>SUM(R127:R137)</f>
        <v>0</v>
      </c>
      <c r="S126" s="196"/>
      <c r="T126" s="198">
        <f>SUM(T127:T137)</f>
        <v>0</v>
      </c>
      <c r="AR126" s="199" t="s">
        <v>87</v>
      </c>
      <c r="AT126" s="200" t="s">
        <v>78</v>
      </c>
      <c r="AU126" s="200" t="s">
        <v>87</v>
      </c>
      <c r="AY126" s="199" t="s">
        <v>154</v>
      </c>
      <c r="BK126" s="201">
        <f>SUM(BK127:BK137)</f>
        <v>0</v>
      </c>
    </row>
    <row r="127" spans="1:65" s="2" customFormat="1" ht="16.5" customHeight="1">
      <c r="A127" s="35"/>
      <c r="B127" s="36"/>
      <c r="C127" s="204" t="s">
        <v>87</v>
      </c>
      <c r="D127" s="204" t="s">
        <v>157</v>
      </c>
      <c r="E127" s="205" t="s">
        <v>1634</v>
      </c>
      <c r="F127" s="206" t="s">
        <v>1635</v>
      </c>
      <c r="G127" s="207" t="s">
        <v>1636</v>
      </c>
      <c r="H127" s="208">
        <v>1</v>
      </c>
      <c r="I127" s="209"/>
      <c r="J127" s="210">
        <f>ROUND(I127*H127,2)</f>
        <v>0</v>
      </c>
      <c r="K127" s="206" t="s">
        <v>1</v>
      </c>
      <c r="L127" s="40"/>
      <c r="M127" s="211" t="s">
        <v>1</v>
      </c>
      <c r="N127" s="212" t="s">
        <v>44</v>
      </c>
      <c r="O127" s="7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5" t="s">
        <v>162</v>
      </c>
      <c r="AT127" s="215" t="s">
        <v>157</v>
      </c>
      <c r="AU127" s="215" t="s">
        <v>89</v>
      </c>
      <c r="AY127" s="18" t="s">
        <v>154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8" t="s">
        <v>87</v>
      </c>
      <c r="BK127" s="216">
        <f>ROUND(I127*H127,2)</f>
        <v>0</v>
      </c>
      <c r="BL127" s="18" t="s">
        <v>162</v>
      </c>
      <c r="BM127" s="215" t="s">
        <v>1637</v>
      </c>
    </row>
    <row r="128" spans="1:65" s="13" customFormat="1" ht="11.25">
      <c r="B128" s="217"/>
      <c r="C128" s="218"/>
      <c r="D128" s="219" t="s">
        <v>164</v>
      </c>
      <c r="E128" s="220" t="s">
        <v>1</v>
      </c>
      <c r="F128" s="221" t="s">
        <v>1638</v>
      </c>
      <c r="G128" s="218"/>
      <c r="H128" s="220" t="s">
        <v>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164</v>
      </c>
      <c r="AU128" s="227" t="s">
        <v>89</v>
      </c>
      <c r="AV128" s="13" t="s">
        <v>87</v>
      </c>
      <c r="AW128" s="13" t="s">
        <v>34</v>
      </c>
      <c r="AX128" s="13" t="s">
        <v>79</v>
      </c>
      <c r="AY128" s="227" t="s">
        <v>154</v>
      </c>
    </row>
    <row r="129" spans="1:65" s="13" customFormat="1" ht="11.25">
      <c r="B129" s="217"/>
      <c r="C129" s="218"/>
      <c r="D129" s="219" t="s">
        <v>164</v>
      </c>
      <c r="E129" s="220" t="s">
        <v>1</v>
      </c>
      <c r="F129" s="221" t="s">
        <v>1639</v>
      </c>
      <c r="G129" s="218"/>
      <c r="H129" s="220" t="s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164</v>
      </c>
      <c r="AU129" s="227" t="s">
        <v>89</v>
      </c>
      <c r="AV129" s="13" t="s">
        <v>87</v>
      </c>
      <c r="AW129" s="13" t="s">
        <v>34</v>
      </c>
      <c r="AX129" s="13" t="s">
        <v>79</v>
      </c>
      <c r="AY129" s="227" t="s">
        <v>154</v>
      </c>
    </row>
    <row r="130" spans="1:65" s="13" customFormat="1" ht="11.25">
      <c r="B130" s="217"/>
      <c r="C130" s="218"/>
      <c r="D130" s="219" t="s">
        <v>164</v>
      </c>
      <c r="E130" s="220" t="s">
        <v>1</v>
      </c>
      <c r="F130" s="221" t="s">
        <v>1640</v>
      </c>
      <c r="G130" s="218"/>
      <c r="H130" s="220" t="s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164</v>
      </c>
      <c r="AU130" s="227" t="s">
        <v>89</v>
      </c>
      <c r="AV130" s="13" t="s">
        <v>87</v>
      </c>
      <c r="AW130" s="13" t="s">
        <v>34</v>
      </c>
      <c r="AX130" s="13" t="s">
        <v>79</v>
      </c>
      <c r="AY130" s="227" t="s">
        <v>154</v>
      </c>
    </row>
    <row r="131" spans="1:65" s="13" customFormat="1" ht="11.25">
      <c r="B131" s="217"/>
      <c r="C131" s="218"/>
      <c r="D131" s="219" t="s">
        <v>164</v>
      </c>
      <c r="E131" s="220" t="s">
        <v>1</v>
      </c>
      <c r="F131" s="221" t="s">
        <v>1641</v>
      </c>
      <c r="G131" s="218"/>
      <c r="H131" s="220" t="s">
        <v>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164</v>
      </c>
      <c r="AU131" s="227" t="s">
        <v>89</v>
      </c>
      <c r="AV131" s="13" t="s">
        <v>87</v>
      </c>
      <c r="AW131" s="13" t="s">
        <v>34</v>
      </c>
      <c r="AX131" s="13" t="s">
        <v>79</v>
      </c>
      <c r="AY131" s="227" t="s">
        <v>154</v>
      </c>
    </row>
    <row r="132" spans="1:65" s="13" customFormat="1" ht="11.25">
      <c r="B132" s="217"/>
      <c r="C132" s="218"/>
      <c r="D132" s="219" t="s">
        <v>164</v>
      </c>
      <c r="E132" s="220" t="s">
        <v>1</v>
      </c>
      <c r="F132" s="221" t="s">
        <v>1642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164</v>
      </c>
      <c r="AU132" s="227" t="s">
        <v>89</v>
      </c>
      <c r="AV132" s="13" t="s">
        <v>87</v>
      </c>
      <c r="AW132" s="13" t="s">
        <v>34</v>
      </c>
      <c r="AX132" s="13" t="s">
        <v>79</v>
      </c>
      <c r="AY132" s="227" t="s">
        <v>154</v>
      </c>
    </row>
    <row r="133" spans="1:65" s="13" customFormat="1" ht="11.25">
      <c r="B133" s="217"/>
      <c r="C133" s="218"/>
      <c r="D133" s="219" t="s">
        <v>164</v>
      </c>
      <c r="E133" s="220" t="s">
        <v>1</v>
      </c>
      <c r="F133" s="221" t="s">
        <v>1643</v>
      </c>
      <c r="G133" s="218"/>
      <c r="H133" s="220" t="s">
        <v>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164</v>
      </c>
      <c r="AU133" s="227" t="s">
        <v>89</v>
      </c>
      <c r="AV133" s="13" t="s">
        <v>87</v>
      </c>
      <c r="AW133" s="13" t="s">
        <v>34</v>
      </c>
      <c r="AX133" s="13" t="s">
        <v>79</v>
      </c>
      <c r="AY133" s="227" t="s">
        <v>154</v>
      </c>
    </row>
    <row r="134" spans="1:65" s="13" customFormat="1" ht="11.25">
      <c r="B134" s="217"/>
      <c r="C134" s="218"/>
      <c r="D134" s="219" t="s">
        <v>164</v>
      </c>
      <c r="E134" s="220" t="s">
        <v>1</v>
      </c>
      <c r="F134" s="221" t="s">
        <v>1644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164</v>
      </c>
      <c r="AU134" s="227" t="s">
        <v>89</v>
      </c>
      <c r="AV134" s="13" t="s">
        <v>87</v>
      </c>
      <c r="AW134" s="13" t="s">
        <v>34</v>
      </c>
      <c r="AX134" s="13" t="s">
        <v>79</v>
      </c>
      <c r="AY134" s="227" t="s">
        <v>154</v>
      </c>
    </row>
    <row r="135" spans="1:65" s="13" customFormat="1" ht="22.5">
      <c r="B135" s="217"/>
      <c r="C135" s="218"/>
      <c r="D135" s="219" t="s">
        <v>164</v>
      </c>
      <c r="E135" s="220" t="s">
        <v>1</v>
      </c>
      <c r="F135" s="221" t="s">
        <v>1645</v>
      </c>
      <c r="G135" s="218"/>
      <c r="H135" s="220" t="s">
        <v>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164</v>
      </c>
      <c r="AU135" s="227" t="s">
        <v>89</v>
      </c>
      <c r="AV135" s="13" t="s">
        <v>87</v>
      </c>
      <c r="AW135" s="13" t="s">
        <v>34</v>
      </c>
      <c r="AX135" s="13" t="s">
        <v>79</v>
      </c>
      <c r="AY135" s="227" t="s">
        <v>154</v>
      </c>
    </row>
    <row r="136" spans="1:65" s="13" customFormat="1" ht="11.25">
      <c r="B136" s="217"/>
      <c r="C136" s="218"/>
      <c r="D136" s="219" t="s">
        <v>164</v>
      </c>
      <c r="E136" s="220" t="s">
        <v>1</v>
      </c>
      <c r="F136" s="221" t="s">
        <v>1646</v>
      </c>
      <c r="G136" s="218"/>
      <c r="H136" s="220" t="s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164</v>
      </c>
      <c r="AU136" s="227" t="s">
        <v>89</v>
      </c>
      <c r="AV136" s="13" t="s">
        <v>87</v>
      </c>
      <c r="AW136" s="13" t="s">
        <v>34</v>
      </c>
      <c r="AX136" s="13" t="s">
        <v>79</v>
      </c>
      <c r="AY136" s="227" t="s">
        <v>154</v>
      </c>
    </row>
    <row r="137" spans="1:65" s="14" customFormat="1" ht="11.25">
      <c r="B137" s="228"/>
      <c r="C137" s="229"/>
      <c r="D137" s="219" t="s">
        <v>164</v>
      </c>
      <c r="E137" s="230" t="s">
        <v>1</v>
      </c>
      <c r="F137" s="231" t="s">
        <v>87</v>
      </c>
      <c r="G137" s="229"/>
      <c r="H137" s="232">
        <v>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164</v>
      </c>
      <c r="AU137" s="238" t="s">
        <v>89</v>
      </c>
      <c r="AV137" s="14" t="s">
        <v>89</v>
      </c>
      <c r="AW137" s="14" t="s">
        <v>34</v>
      </c>
      <c r="AX137" s="14" t="s">
        <v>87</v>
      </c>
      <c r="AY137" s="238" t="s">
        <v>154</v>
      </c>
    </row>
    <row r="138" spans="1:65" s="12" customFormat="1" ht="22.9" customHeight="1">
      <c r="B138" s="188"/>
      <c r="C138" s="189"/>
      <c r="D138" s="190" t="s">
        <v>78</v>
      </c>
      <c r="E138" s="202" t="s">
        <v>677</v>
      </c>
      <c r="F138" s="202" t="s">
        <v>678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SUM(P139:P144)</f>
        <v>0</v>
      </c>
      <c r="Q138" s="196"/>
      <c r="R138" s="197">
        <f>SUM(R139:R144)</f>
        <v>0</v>
      </c>
      <c r="S138" s="196"/>
      <c r="T138" s="198">
        <f>SUM(T139:T144)</f>
        <v>0</v>
      </c>
      <c r="AR138" s="199" t="s">
        <v>87</v>
      </c>
      <c r="AT138" s="200" t="s">
        <v>78</v>
      </c>
      <c r="AU138" s="200" t="s">
        <v>87</v>
      </c>
      <c r="AY138" s="199" t="s">
        <v>154</v>
      </c>
      <c r="BK138" s="201">
        <f>SUM(BK139:BK144)</f>
        <v>0</v>
      </c>
    </row>
    <row r="139" spans="1:65" s="2" customFormat="1" ht="36" customHeight="1">
      <c r="A139" s="35"/>
      <c r="B139" s="36"/>
      <c r="C139" s="204" t="s">
        <v>89</v>
      </c>
      <c r="D139" s="204" t="s">
        <v>157</v>
      </c>
      <c r="E139" s="205" t="s">
        <v>1647</v>
      </c>
      <c r="F139" s="206" t="s">
        <v>1648</v>
      </c>
      <c r="G139" s="207" t="s">
        <v>186</v>
      </c>
      <c r="H139" s="208">
        <v>0.254</v>
      </c>
      <c r="I139" s="209"/>
      <c r="J139" s="210">
        <f>ROUND(I139*H139,2)</f>
        <v>0</v>
      </c>
      <c r="K139" s="206" t="s">
        <v>161</v>
      </c>
      <c r="L139" s="40"/>
      <c r="M139" s="211" t="s">
        <v>1</v>
      </c>
      <c r="N139" s="212" t="s">
        <v>44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162</v>
      </c>
      <c r="AT139" s="215" t="s">
        <v>157</v>
      </c>
      <c r="AU139" s="215" t="s">
        <v>89</v>
      </c>
      <c r="AY139" s="18" t="s">
        <v>154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87</v>
      </c>
      <c r="BK139" s="216">
        <f>ROUND(I139*H139,2)</f>
        <v>0</v>
      </c>
      <c r="BL139" s="18" t="s">
        <v>162</v>
      </c>
      <c r="BM139" s="215" t="s">
        <v>1649</v>
      </c>
    </row>
    <row r="140" spans="1:65" s="2" customFormat="1" ht="24" customHeight="1">
      <c r="A140" s="35"/>
      <c r="B140" s="36"/>
      <c r="C140" s="204" t="s">
        <v>155</v>
      </c>
      <c r="D140" s="204" t="s">
        <v>157</v>
      </c>
      <c r="E140" s="205" t="s">
        <v>684</v>
      </c>
      <c r="F140" s="206" t="s">
        <v>685</v>
      </c>
      <c r="G140" s="207" t="s">
        <v>186</v>
      </c>
      <c r="H140" s="208">
        <v>0.254</v>
      </c>
      <c r="I140" s="209"/>
      <c r="J140" s="210">
        <f>ROUND(I140*H140,2)</f>
        <v>0</v>
      </c>
      <c r="K140" s="206" t="s">
        <v>161</v>
      </c>
      <c r="L140" s="40"/>
      <c r="M140" s="211" t="s">
        <v>1</v>
      </c>
      <c r="N140" s="212" t="s">
        <v>44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162</v>
      </c>
      <c r="AT140" s="215" t="s">
        <v>157</v>
      </c>
      <c r="AU140" s="215" t="s">
        <v>89</v>
      </c>
      <c r="AY140" s="18" t="s">
        <v>154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87</v>
      </c>
      <c r="BK140" s="216">
        <f>ROUND(I140*H140,2)</f>
        <v>0</v>
      </c>
      <c r="BL140" s="18" t="s">
        <v>162</v>
      </c>
      <c r="BM140" s="215" t="s">
        <v>1650</v>
      </c>
    </row>
    <row r="141" spans="1:65" s="2" customFormat="1" ht="36" customHeight="1">
      <c r="A141" s="35"/>
      <c r="B141" s="36"/>
      <c r="C141" s="204" t="s">
        <v>162</v>
      </c>
      <c r="D141" s="204" t="s">
        <v>157</v>
      </c>
      <c r="E141" s="205" t="s">
        <v>688</v>
      </c>
      <c r="F141" s="206" t="s">
        <v>689</v>
      </c>
      <c r="G141" s="207" t="s">
        <v>186</v>
      </c>
      <c r="H141" s="208">
        <v>2.794</v>
      </c>
      <c r="I141" s="209"/>
      <c r="J141" s="210">
        <f>ROUND(I141*H141,2)</f>
        <v>0</v>
      </c>
      <c r="K141" s="206" t="s">
        <v>161</v>
      </c>
      <c r="L141" s="40"/>
      <c r="M141" s="211" t="s">
        <v>1</v>
      </c>
      <c r="N141" s="212" t="s">
        <v>44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162</v>
      </c>
      <c r="AT141" s="215" t="s">
        <v>157</v>
      </c>
      <c r="AU141" s="215" t="s">
        <v>89</v>
      </c>
      <c r="AY141" s="18" t="s">
        <v>154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87</v>
      </c>
      <c r="BK141" s="216">
        <f>ROUND(I141*H141,2)</f>
        <v>0</v>
      </c>
      <c r="BL141" s="18" t="s">
        <v>162</v>
      </c>
      <c r="BM141" s="215" t="s">
        <v>1651</v>
      </c>
    </row>
    <row r="142" spans="1:65" s="13" customFormat="1" ht="11.25">
      <c r="B142" s="217"/>
      <c r="C142" s="218"/>
      <c r="D142" s="219" t="s">
        <v>164</v>
      </c>
      <c r="E142" s="220" t="s">
        <v>1</v>
      </c>
      <c r="F142" s="221" t="s">
        <v>1652</v>
      </c>
      <c r="G142" s="218"/>
      <c r="H142" s="220" t="s">
        <v>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164</v>
      </c>
      <c r="AU142" s="227" t="s">
        <v>89</v>
      </c>
      <c r="AV142" s="13" t="s">
        <v>87</v>
      </c>
      <c r="AW142" s="13" t="s">
        <v>34</v>
      </c>
      <c r="AX142" s="13" t="s">
        <v>79</v>
      </c>
      <c r="AY142" s="227" t="s">
        <v>154</v>
      </c>
    </row>
    <row r="143" spans="1:65" s="14" customFormat="1" ht="11.25">
      <c r="B143" s="228"/>
      <c r="C143" s="229"/>
      <c r="D143" s="219" t="s">
        <v>164</v>
      </c>
      <c r="E143" s="230" t="s">
        <v>1</v>
      </c>
      <c r="F143" s="231" t="s">
        <v>1653</v>
      </c>
      <c r="G143" s="229"/>
      <c r="H143" s="232">
        <v>2.794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164</v>
      </c>
      <c r="AU143" s="238" t="s">
        <v>89</v>
      </c>
      <c r="AV143" s="14" t="s">
        <v>89</v>
      </c>
      <c r="AW143" s="14" t="s">
        <v>34</v>
      </c>
      <c r="AX143" s="14" t="s">
        <v>87</v>
      </c>
      <c r="AY143" s="238" t="s">
        <v>154</v>
      </c>
    </row>
    <row r="144" spans="1:65" s="2" customFormat="1" ht="36" customHeight="1">
      <c r="A144" s="35"/>
      <c r="B144" s="36"/>
      <c r="C144" s="204" t="s">
        <v>191</v>
      </c>
      <c r="D144" s="204" t="s">
        <v>157</v>
      </c>
      <c r="E144" s="205" t="s">
        <v>698</v>
      </c>
      <c r="F144" s="206" t="s">
        <v>699</v>
      </c>
      <c r="G144" s="207" t="s">
        <v>186</v>
      </c>
      <c r="H144" s="208">
        <v>0.254</v>
      </c>
      <c r="I144" s="209"/>
      <c r="J144" s="210">
        <f>ROUND(I144*H144,2)</f>
        <v>0</v>
      </c>
      <c r="K144" s="206" t="s">
        <v>161</v>
      </c>
      <c r="L144" s="40"/>
      <c r="M144" s="211" t="s">
        <v>1</v>
      </c>
      <c r="N144" s="212" t="s">
        <v>44</v>
      </c>
      <c r="O144" s="7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5" t="s">
        <v>162</v>
      </c>
      <c r="AT144" s="215" t="s">
        <v>157</v>
      </c>
      <c r="AU144" s="215" t="s">
        <v>89</v>
      </c>
      <c r="AY144" s="18" t="s">
        <v>154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8" t="s">
        <v>87</v>
      </c>
      <c r="BK144" s="216">
        <f>ROUND(I144*H144,2)</f>
        <v>0</v>
      </c>
      <c r="BL144" s="18" t="s">
        <v>162</v>
      </c>
      <c r="BM144" s="215" t="s">
        <v>1654</v>
      </c>
    </row>
    <row r="145" spans="1:65" s="12" customFormat="1" ht="25.9" customHeight="1">
      <c r="B145" s="188"/>
      <c r="C145" s="189"/>
      <c r="D145" s="190" t="s">
        <v>78</v>
      </c>
      <c r="E145" s="191" t="s">
        <v>708</v>
      </c>
      <c r="F145" s="191" t="s">
        <v>709</v>
      </c>
      <c r="G145" s="189"/>
      <c r="H145" s="189"/>
      <c r="I145" s="192"/>
      <c r="J145" s="193">
        <f>BK145</f>
        <v>0</v>
      </c>
      <c r="K145" s="189"/>
      <c r="L145" s="194"/>
      <c r="M145" s="195"/>
      <c r="N145" s="196"/>
      <c r="O145" s="196"/>
      <c r="P145" s="197">
        <f>P146+P182+P255+P305</f>
        <v>0</v>
      </c>
      <c r="Q145" s="196"/>
      <c r="R145" s="197">
        <f>R146+R182+R255+R305</f>
        <v>0.73156500000000002</v>
      </c>
      <c r="S145" s="196"/>
      <c r="T145" s="198">
        <f>T146+T182+T255+T305</f>
        <v>0.25357000000000002</v>
      </c>
      <c r="AR145" s="199" t="s">
        <v>89</v>
      </c>
      <c r="AT145" s="200" t="s">
        <v>78</v>
      </c>
      <c r="AU145" s="200" t="s">
        <v>79</v>
      </c>
      <c r="AY145" s="199" t="s">
        <v>154</v>
      </c>
      <c r="BK145" s="201">
        <f>BK146+BK182+BK255+BK305</f>
        <v>0</v>
      </c>
    </row>
    <row r="146" spans="1:65" s="12" customFormat="1" ht="22.9" customHeight="1">
      <c r="B146" s="188"/>
      <c r="C146" s="189"/>
      <c r="D146" s="190" t="s">
        <v>78</v>
      </c>
      <c r="E146" s="202" t="s">
        <v>1655</v>
      </c>
      <c r="F146" s="202" t="s">
        <v>1656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SUM(P147:P181)</f>
        <v>0</v>
      </c>
      <c r="Q146" s="196"/>
      <c r="R146" s="197">
        <f>SUM(R147:R181)</f>
        <v>0.23931500000000003</v>
      </c>
      <c r="S146" s="196"/>
      <c r="T146" s="198">
        <f>SUM(T147:T181)</f>
        <v>2.9700000000000001E-2</v>
      </c>
      <c r="AR146" s="199" t="s">
        <v>89</v>
      </c>
      <c r="AT146" s="200" t="s">
        <v>78</v>
      </c>
      <c r="AU146" s="200" t="s">
        <v>87</v>
      </c>
      <c r="AY146" s="199" t="s">
        <v>154</v>
      </c>
      <c r="BK146" s="201">
        <f>SUM(BK147:BK181)</f>
        <v>0</v>
      </c>
    </row>
    <row r="147" spans="1:65" s="2" customFormat="1" ht="24" customHeight="1">
      <c r="A147" s="35"/>
      <c r="B147" s="36"/>
      <c r="C147" s="204" t="s">
        <v>197</v>
      </c>
      <c r="D147" s="204" t="s">
        <v>157</v>
      </c>
      <c r="E147" s="205" t="s">
        <v>1657</v>
      </c>
      <c r="F147" s="206" t="s">
        <v>1658</v>
      </c>
      <c r="G147" s="207" t="s">
        <v>247</v>
      </c>
      <c r="H147" s="208">
        <v>15</v>
      </c>
      <c r="I147" s="209"/>
      <c r="J147" s="210">
        <f>ROUND(I147*H147,2)</f>
        <v>0</v>
      </c>
      <c r="K147" s="206" t="s">
        <v>161</v>
      </c>
      <c r="L147" s="40"/>
      <c r="M147" s="211" t="s">
        <v>1</v>
      </c>
      <c r="N147" s="212" t="s">
        <v>44</v>
      </c>
      <c r="O147" s="72"/>
      <c r="P147" s="213">
        <f>O147*H147</f>
        <v>0</v>
      </c>
      <c r="Q147" s="213">
        <v>0</v>
      </c>
      <c r="R147" s="213">
        <f>Q147*H147</f>
        <v>0</v>
      </c>
      <c r="S147" s="213">
        <v>1.98E-3</v>
      </c>
      <c r="T147" s="214">
        <f>S147*H147</f>
        <v>2.9700000000000001E-2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5" t="s">
        <v>299</v>
      </c>
      <c r="AT147" s="215" t="s">
        <v>157</v>
      </c>
      <c r="AU147" s="215" t="s">
        <v>89</v>
      </c>
      <c r="AY147" s="18" t="s">
        <v>154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8" t="s">
        <v>87</v>
      </c>
      <c r="BK147" s="216">
        <f>ROUND(I147*H147,2)</f>
        <v>0</v>
      </c>
      <c r="BL147" s="18" t="s">
        <v>299</v>
      </c>
      <c r="BM147" s="215" t="s">
        <v>1659</v>
      </c>
    </row>
    <row r="148" spans="1:65" s="13" customFormat="1" ht="11.25">
      <c r="B148" s="217"/>
      <c r="C148" s="218"/>
      <c r="D148" s="219" t="s">
        <v>164</v>
      </c>
      <c r="E148" s="220" t="s">
        <v>1</v>
      </c>
      <c r="F148" s="221" t="s">
        <v>1660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164</v>
      </c>
      <c r="AU148" s="227" t="s">
        <v>89</v>
      </c>
      <c r="AV148" s="13" t="s">
        <v>87</v>
      </c>
      <c r="AW148" s="13" t="s">
        <v>34</v>
      </c>
      <c r="AX148" s="13" t="s">
        <v>79</v>
      </c>
      <c r="AY148" s="227" t="s">
        <v>154</v>
      </c>
    </row>
    <row r="149" spans="1:65" s="13" customFormat="1" ht="11.25">
      <c r="B149" s="217"/>
      <c r="C149" s="218"/>
      <c r="D149" s="219" t="s">
        <v>164</v>
      </c>
      <c r="E149" s="220" t="s">
        <v>1</v>
      </c>
      <c r="F149" s="221" t="s">
        <v>1661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164</v>
      </c>
      <c r="AU149" s="227" t="s">
        <v>89</v>
      </c>
      <c r="AV149" s="13" t="s">
        <v>87</v>
      </c>
      <c r="AW149" s="13" t="s">
        <v>34</v>
      </c>
      <c r="AX149" s="13" t="s">
        <v>79</v>
      </c>
      <c r="AY149" s="227" t="s">
        <v>154</v>
      </c>
    </row>
    <row r="150" spans="1:65" s="14" customFormat="1" ht="11.25">
      <c r="B150" s="228"/>
      <c r="C150" s="229"/>
      <c r="D150" s="219" t="s">
        <v>164</v>
      </c>
      <c r="E150" s="230" t="s">
        <v>1</v>
      </c>
      <c r="F150" s="231" t="s">
        <v>1662</v>
      </c>
      <c r="G150" s="229"/>
      <c r="H150" s="232">
        <v>15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164</v>
      </c>
      <c r="AU150" s="238" t="s">
        <v>89</v>
      </c>
      <c r="AV150" s="14" t="s">
        <v>89</v>
      </c>
      <c r="AW150" s="14" t="s">
        <v>34</v>
      </c>
      <c r="AX150" s="14" t="s">
        <v>87</v>
      </c>
      <c r="AY150" s="238" t="s">
        <v>154</v>
      </c>
    </row>
    <row r="151" spans="1:65" s="2" customFormat="1" ht="24" customHeight="1">
      <c r="A151" s="35"/>
      <c r="B151" s="36"/>
      <c r="C151" s="204" t="s">
        <v>205</v>
      </c>
      <c r="D151" s="204" t="s">
        <v>157</v>
      </c>
      <c r="E151" s="205" t="s">
        <v>1663</v>
      </c>
      <c r="F151" s="206" t="s">
        <v>1664</v>
      </c>
      <c r="G151" s="207" t="s">
        <v>441</v>
      </c>
      <c r="H151" s="208">
        <v>5</v>
      </c>
      <c r="I151" s="209"/>
      <c r="J151" s="210">
        <f>ROUND(I151*H151,2)</f>
        <v>0</v>
      </c>
      <c r="K151" s="206" t="s">
        <v>161</v>
      </c>
      <c r="L151" s="40"/>
      <c r="M151" s="211" t="s">
        <v>1</v>
      </c>
      <c r="N151" s="212" t="s">
        <v>44</v>
      </c>
      <c r="O151" s="72"/>
      <c r="P151" s="213">
        <f>O151*H151</f>
        <v>0</v>
      </c>
      <c r="Q151" s="213">
        <v>1.7899999999999999E-3</v>
      </c>
      <c r="R151" s="213">
        <f>Q151*H151</f>
        <v>8.9499999999999996E-3</v>
      </c>
      <c r="S151" s="213">
        <v>0</v>
      </c>
      <c r="T151" s="21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5" t="s">
        <v>299</v>
      </c>
      <c r="AT151" s="215" t="s">
        <v>157</v>
      </c>
      <c r="AU151" s="215" t="s">
        <v>89</v>
      </c>
      <c r="AY151" s="18" t="s">
        <v>154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8" t="s">
        <v>87</v>
      </c>
      <c r="BK151" s="216">
        <f>ROUND(I151*H151,2)</f>
        <v>0</v>
      </c>
      <c r="BL151" s="18" t="s">
        <v>299</v>
      </c>
      <c r="BM151" s="215" t="s">
        <v>1665</v>
      </c>
    </row>
    <row r="152" spans="1:65" s="13" customFormat="1" ht="11.25">
      <c r="B152" s="217"/>
      <c r="C152" s="218"/>
      <c r="D152" s="219" t="s">
        <v>164</v>
      </c>
      <c r="E152" s="220" t="s">
        <v>1</v>
      </c>
      <c r="F152" s="221" t="s">
        <v>1666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164</v>
      </c>
      <c r="AU152" s="227" t="s">
        <v>89</v>
      </c>
      <c r="AV152" s="13" t="s">
        <v>87</v>
      </c>
      <c r="AW152" s="13" t="s">
        <v>34</v>
      </c>
      <c r="AX152" s="13" t="s">
        <v>79</v>
      </c>
      <c r="AY152" s="227" t="s">
        <v>154</v>
      </c>
    </row>
    <row r="153" spans="1:65" s="13" customFormat="1" ht="11.25">
      <c r="B153" s="217"/>
      <c r="C153" s="218"/>
      <c r="D153" s="219" t="s">
        <v>164</v>
      </c>
      <c r="E153" s="220" t="s">
        <v>1</v>
      </c>
      <c r="F153" s="221" t="s">
        <v>1667</v>
      </c>
      <c r="G153" s="218"/>
      <c r="H153" s="220" t="s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164</v>
      </c>
      <c r="AU153" s="227" t="s">
        <v>89</v>
      </c>
      <c r="AV153" s="13" t="s">
        <v>87</v>
      </c>
      <c r="AW153" s="13" t="s">
        <v>34</v>
      </c>
      <c r="AX153" s="13" t="s">
        <v>79</v>
      </c>
      <c r="AY153" s="227" t="s">
        <v>154</v>
      </c>
    </row>
    <row r="154" spans="1:65" s="14" customFormat="1" ht="11.25">
      <c r="B154" s="228"/>
      <c r="C154" s="229"/>
      <c r="D154" s="219" t="s">
        <v>164</v>
      </c>
      <c r="E154" s="230" t="s">
        <v>1</v>
      </c>
      <c r="F154" s="231" t="s">
        <v>191</v>
      </c>
      <c r="G154" s="229"/>
      <c r="H154" s="232">
        <v>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164</v>
      </c>
      <c r="AU154" s="238" t="s">
        <v>89</v>
      </c>
      <c r="AV154" s="14" t="s">
        <v>89</v>
      </c>
      <c r="AW154" s="14" t="s">
        <v>34</v>
      </c>
      <c r="AX154" s="14" t="s">
        <v>87</v>
      </c>
      <c r="AY154" s="238" t="s">
        <v>154</v>
      </c>
    </row>
    <row r="155" spans="1:65" s="2" customFormat="1" ht="24" customHeight="1">
      <c r="A155" s="35"/>
      <c r="B155" s="36"/>
      <c r="C155" s="204" t="s">
        <v>201</v>
      </c>
      <c r="D155" s="204" t="s">
        <v>157</v>
      </c>
      <c r="E155" s="205" t="s">
        <v>1668</v>
      </c>
      <c r="F155" s="206" t="s">
        <v>1669</v>
      </c>
      <c r="G155" s="207" t="s">
        <v>441</v>
      </c>
      <c r="H155" s="208">
        <v>1</v>
      </c>
      <c r="I155" s="209"/>
      <c r="J155" s="210">
        <f>ROUND(I155*H155,2)</f>
        <v>0</v>
      </c>
      <c r="K155" s="206" t="s">
        <v>161</v>
      </c>
      <c r="L155" s="40"/>
      <c r="M155" s="211" t="s">
        <v>1</v>
      </c>
      <c r="N155" s="212" t="s">
        <v>44</v>
      </c>
      <c r="O155" s="72"/>
      <c r="P155" s="213">
        <f>O155*H155</f>
        <v>0</v>
      </c>
      <c r="Q155" s="213">
        <v>1E-3</v>
      </c>
      <c r="R155" s="213">
        <f>Q155*H155</f>
        <v>1E-3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299</v>
      </c>
      <c r="AT155" s="215" t="s">
        <v>157</v>
      </c>
      <c r="AU155" s="215" t="s">
        <v>89</v>
      </c>
      <c r="AY155" s="18" t="s">
        <v>154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87</v>
      </c>
      <c r="BK155" s="216">
        <f>ROUND(I155*H155,2)</f>
        <v>0</v>
      </c>
      <c r="BL155" s="18" t="s">
        <v>299</v>
      </c>
      <c r="BM155" s="215" t="s">
        <v>1670</v>
      </c>
    </row>
    <row r="156" spans="1:65" s="13" customFormat="1" ht="11.25">
      <c r="B156" s="217"/>
      <c r="C156" s="218"/>
      <c r="D156" s="219" t="s">
        <v>164</v>
      </c>
      <c r="E156" s="220" t="s">
        <v>1</v>
      </c>
      <c r="F156" s="221" t="s">
        <v>1666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164</v>
      </c>
      <c r="AU156" s="227" t="s">
        <v>89</v>
      </c>
      <c r="AV156" s="13" t="s">
        <v>87</v>
      </c>
      <c r="AW156" s="13" t="s">
        <v>34</v>
      </c>
      <c r="AX156" s="13" t="s">
        <v>79</v>
      </c>
      <c r="AY156" s="227" t="s">
        <v>154</v>
      </c>
    </row>
    <row r="157" spans="1:65" s="13" customFormat="1" ht="11.25">
      <c r="B157" s="217"/>
      <c r="C157" s="218"/>
      <c r="D157" s="219" t="s">
        <v>164</v>
      </c>
      <c r="E157" s="220" t="s">
        <v>1</v>
      </c>
      <c r="F157" s="221" t="s">
        <v>1671</v>
      </c>
      <c r="G157" s="218"/>
      <c r="H157" s="220" t="s">
        <v>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164</v>
      </c>
      <c r="AU157" s="227" t="s">
        <v>89</v>
      </c>
      <c r="AV157" s="13" t="s">
        <v>87</v>
      </c>
      <c r="AW157" s="13" t="s">
        <v>34</v>
      </c>
      <c r="AX157" s="13" t="s">
        <v>79</v>
      </c>
      <c r="AY157" s="227" t="s">
        <v>154</v>
      </c>
    </row>
    <row r="158" spans="1:65" s="14" customFormat="1" ht="11.25">
      <c r="B158" s="228"/>
      <c r="C158" s="229"/>
      <c r="D158" s="219" t="s">
        <v>164</v>
      </c>
      <c r="E158" s="230" t="s">
        <v>1</v>
      </c>
      <c r="F158" s="231" t="s">
        <v>87</v>
      </c>
      <c r="G158" s="229"/>
      <c r="H158" s="232">
        <v>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164</v>
      </c>
      <c r="AU158" s="238" t="s">
        <v>89</v>
      </c>
      <c r="AV158" s="14" t="s">
        <v>89</v>
      </c>
      <c r="AW158" s="14" t="s">
        <v>34</v>
      </c>
      <c r="AX158" s="14" t="s">
        <v>87</v>
      </c>
      <c r="AY158" s="238" t="s">
        <v>154</v>
      </c>
    </row>
    <row r="159" spans="1:65" s="2" customFormat="1" ht="16.5" customHeight="1">
      <c r="A159" s="35"/>
      <c r="B159" s="36"/>
      <c r="C159" s="204" t="s">
        <v>221</v>
      </c>
      <c r="D159" s="204" t="s">
        <v>157</v>
      </c>
      <c r="E159" s="205" t="s">
        <v>1672</v>
      </c>
      <c r="F159" s="206" t="s">
        <v>1673</v>
      </c>
      <c r="G159" s="207" t="s">
        <v>247</v>
      </c>
      <c r="H159" s="208">
        <v>1</v>
      </c>
      <c r="I159" s="209"/>
      <c r="J159" s="210">
        <f>ROUND(I159*H159,2)</f>
        <v>0</v>
      </c>
      <c r="K159" s="206" t="s">
        <v>1</v>
      </c>
      <c r="L159" s="40"/>
      <c r="M159" s="211" t="s">
        <v>1</v>
      </c>
      <c r="N159" s="212" t="s">
        <v>44</v>
      </c>
      <c r="O159" s="72"/>
      <c r="P159" s="213">
        <f>O159*H159</f>
        <v>0</v>
      </c>
      <c r="Q159" s="213">
        <v>2.9E-4</v>
      </c>
      <c r="R159" s="213">
        <f>Q159*H159</f>
        <v>2.9E-4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299</v>
      </c>
      <c r="AT159" s="215" t="s">
        <v>157</v>
      </c>
      <c r="AU159" s="215" t="s">
        <v>89</v>
      </c>
      <c r="AY159" s="18" t="s">
        <v>154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87</v>
      </c>
      <c r="BK159" s="216">
        <f>ROUND(I159*H159,2)</f>
        <v>0</v>
      </c>
      <c r="BL159" s="18" t="s">
        <v>299</v>
      </c>
      <c r="BM159" s="215" t="s">
        <v>1674</v>
      </c>
    </row>
    <row r="160" spans="1:65" s="2" customFormat="1" ht="24" customHeight="1">
      <c r="A160" s="35"/>
      <c r="B160" s="36"/>
      <c r="C160" s="204" t="s">
        <v>230</v>
      </c>
      <c r="D160" s="204" t="s">
        <v>157</v>
      </c>
      <c r="E160" s="205" t="s">
        <v>1675</v>
      </c>
      <c r="F160" s="206" t="s">
        <v>1676</v>
      </c>
      <c r="G160" s="207" t="s">
        <v>247</v>
      </c>
      <c r="H160" s="208">
        <v>14.5</v>
      </c>
      <c r="I160" s="209"/>
      <c r="J160" s="210">
        <f>ROUND(I160*H160,2)</f>
        <v>0</v>
      </c>
      <c r="K160" s="206" t="s">
        <v>1</v>
      </c>
      <c r="L160" s="40"/>
      <c r="M160" s="211" t="s">
        <v>1</v>
      </c>
      <c r="N160" s="212" t="s">
        <v>44</v>
      </c>
      <c r="O160" s="72"/>
      <c r="P160" s="213">
        <f>O160*H160</f>
        <v>0</v>
      </c>
      <c r="Q160" s="213">
        <v>2.9E-4</v>
      </c>
      <c r="R160" s="213">
        <f>Q160*H160</f>
        <v>4.2050000000000004E-3</v>
      </c>
      <c r="S160" s="213">
        <v>0</v>
      </c>
      <c r="T160" s="21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5" t="s">
        <v>299</v>
      </c>
      <c r="AT160" s="215" t="s">
        <v>157</v>
      </c>
      <c r="AU160" s="215" t="s">
        <v>89</v>
      </c>
      <c r="AY160" s="18" t="s">
        <v>154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8" t="s">
        <v>87</v>
      </c>
      <c r="BK160" s="216">
        <f>ROUND(I160*H160,2)</f>
        <v>0</v>
      </c>
      <c r="BL160" s="18" t="s">
        <v>299</v>
      </c>
      <c r="BM160" s="215" t="s">
        <v>1677</v>
      </c>
    </row>
    <row r="161" spans="1:65" s="13" customFormat="1" ht="11.25">
      <c r="B161" s="217"/>
      <c r="C161" s="218"/>
      <c r="D161" s="219" t="s">
        <v>164</v>
      </c>
      <c r="E161" s="220" t="s">
        <v>1</v>
      </c>
      <c r="F161" s="221" t="s">
        <v>1678</v>
      </c>
      <c r="G161" s="218"/>
      <c r="H161" s="220" t="s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164</v>
      </c>
      <c r="AU161" s="227" t="s">
        <v>89</v>
      </c>
      <c r="AV161" s="13" t="s">
        <v>87</v>
      </c>
      <c r="AW161" s="13" t="s">
        <v>34</v>
      </c>
      <c r="AX161" s="13" t="s">
        <v>79</v>
      </c>
      <c r="AY161" s="227" t="s">
        <v>154</v>
      </c>
    </row>
    <row r="162" spans="1:65" s="14" customFormat="1" ht="11.25">
      <c r="B162" s="228"/>
      <c r="C162" s="229"/>
      <c r="D162" s="219" t="s">
        <v>164</v>
      </c>
      <c r="E162" s="230" t="s">
        <v>1</v>
      </c>
      <c r="F162" s="231" t="s">
        <v>1679</v>
      </c>
      <c r="G162" s="229"/>
      <c r="H162" s="232">
        <v>6.5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164</v>
      </c>
      <c r="AU162" s="238" t="s">
        <v>89</v>
      </c>
      <c r="AV162" s="14" t="s">
        <v>89</v>
      </c>
      <c r="AW162" s="14" t="s">
        <v>34</v>
      </c>
      <c r="AX162" s="14" t="s">
        <v>79</v>
      </c>
      <c r="AY162" s="238" t="s">
        <v>154</v>
      </c>
    </row>
    <row r="163" spans="1:65" s="13" customFormat="1" ht="11.25">
      <c r="B163" s="217"/>
      <c r="C163" s="218"/>
      <c r="D163" s="219" t="s">
        <v>164</v>
      </c>
      <c r="E163" s="220" t="s">
        <v>1</v>
      </c>
      <c r="F163" s="221" t="s">
        <v>1680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164</v>
      </c>
      <c r="AU163" s="227" t="s">
        <v>89</v>
      </c>
      <c r="AV163" s="13" t="s">
        <v>87</v>
      </c>
      <c r="AW163" s="13" t="s">
        <v>34</v>
      </c>
      <c r="AX163" s="13" t="s">
        <v>79</v>
      </c>
      <c r="AY163" s="227" t="s">
        <v>154</v>
      </c>
    </row>
    <row r="164" spans="1:65" s="14" customFormat="1" ht="11.25">
      <c r="B164" s="228"/>
      <c r="C164" s="229"/>
      <c r="D164" s="219" t="s">
        <v>164</v>
      </c>
      <c r="E164" s="230" t="s">
        <v>1</v>
      </c>
      <c r="F164" s="231" t="s">
        <v>1681</v>
      </c>
      <c r="G164" s="229"/>
      <c r="H164" s="232">
        <v>8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164</v>
      </c>
      <c r="AU164" s="238" t="s">
        <v>89</v>
      </c>
      <c r="AV164" s="14" t="s">
        <v>89</v>
      </c>
      <c r="AW164" s="14" t="s">
        <v>34</v>
      </c>
      <c r="AX164" s="14" t="s">
        <v>79</v>
      </c>
      <c r="AY164" s="238" t="s">
        <v>154</v>
      </c>
    </row>
    <row r="165" spans="1:65" s="15" customFormat="1" ht="11.25">
      <c r="B165" s="239"/>
      <c r="C165" s="240"/>
      <c r="D165" s="219" t="s">
        <v>164</v>
      </c>
      <c r="E165" s="241" t="s">
        <v>1</v>
      </c>
      <c r="F165" s="242" t="s">
        <v>172</v>
      </c>
      <c r="G165" s="240"/>
      <c r="H165" s="243">
        <v>14.5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164</v>
      </c>
      <c r="AU165" s="249" t="s">
        <v>89</v>
      </c>
      <c r="AV165" s="15" t="s">
        <v>162</v>
      </c>
      <c r="AW165" s="15" t="s">
        <v>34</v>
      </c>
      <c r="AX165" s="15" t="s">
        <v>87</v>
      </c>
      <c r="AY165" s="249" t="s">
        <v>154</v>
      </c>
    </row>
    <row r="166" spans="1:65" s="2" customFormat="1" ht="24" customHeight="1">
      <c r="A166" s="35"/>
      <c r="B166" s="36"/>
      <c r="C166" s="204" t="s">
        <v>244</v>
      </c>
      <c r="D166" s="204" t="s">
        <v>157</v>
      </c>
      <c r="E166" s="205" t="s">
        <v>1682</v>
      </c>
      <c r="F166" s="206" t="s">
        <v>1683</v>
      </c>
      <c r="G166" s="207" t="s">
        <v>247</v>
      </c>
      <c r="H166" s="208">
        <v>5</v>
      </c>
      <c r="I166" s="209"/>
      <c r="J166" s="210">
        <f>ROUND(I166*H166,2)</f>
        <v>0</v>
      </c>
      <c r="K166" s="206" t="s">
        <v>161</v>
      </c>
      <c r="L166" s="40"/>
      <c r="M166" s="211" t="s">
        <v>1</v>
      </c>
      <c r="N166" s="212" t="s">
        <v>44</v>
      </c>
      <c r="O166" s="72"/>
      <c r="P166" s="213">
        <f>O166*H166</f>
        <v>0</v>
      </c>
      <c r="Q166" s="213">
        <v>3.5E-4</v>
      </c>
      <c r="R166" s="213">
        <f>Q166*H166</f>
        <v>1.75E-3</v>
      </c>
      <c r="S166" s="213">
        <v>0</v>
      </c>
      <c r="T166" s="21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299</v>
      </c>
      <c r="AT166" s="215" t="s">
        <v>157</v>
      </c>
      <c r="AU166" s="215" t="s">
        <v>89</v>
      </c>
      <c r="AY166" s="18" t="s">
        <v>154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87</v>
      </c>
      <c r="BK166" s="216">
        <f>ROUND(I166*H166,2)</f>
        <v>0</v>
      </c>
      <c r="BL166" s="18" t="s">
        <v>299</v>
      </c>
      <c r="BM166" s="215" t="s">
        <v>1684</v>
      </c>
    </row>
    <row r="167" spans="1:65" s="13" customFormat="1" ht="11.25">
      <c r="B167" s="217"/>
      <c r="C167" s="218"/>
      <c r="D167" s="219" t="s">
        <v>164</v>
      </c>
      <c r="E167" s="220" t="s">
        <v>1</v>
      </c>
      <c r="F167" s="221" t="s">
        <v>1685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164</v>
      </c>
      <c r="AU167" s="227" t="s">
        <v>89</v>
      </c>
      <c r="AV167" s="13" t="s">
        <v>87</v>
      </c>
      <c r="AW167" s="13" t="s">
        <v>34</v>
      </c>
      <c r="AX167" s="13" t="s">
        <v>79</v>
      </c>
      <c r="AY167" s="227" t="s">
        <v>154</v>
      </c>
    </row>
    <row r="168" spans="1:65" s="14" customFormat="1" ht="11.25">
      <c r="B168" s="228"/>
      <c r="C168" s="229"/>
      <c r="D168" s="219" t="s">
        <v>164</v>
      </c>
      <c r="E168" s="230" t="s">
        <v>1</v>
      </c>
      <c r="F168" s="231" t="s">
        <v>1547</v>
      </c>
      <c r="G168" s="229"/>
      <c r="H168" s="232">
        <v>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164</v>
      </c>
      <c r="AU168" s="238" t="s">
        <v>89</v>
      </c>
      <c r="AV168" s="14" t="s">
        <v>89</v>
      </c>
      <c r="AW168" s="14" t="s">
        <v>34</v>
      </c>
      <c r="AX168" s="14" t="s">
        <v>87</v>
      </c>
      <c r="AY168" s="238" t="s">
        <v>154</v>
      </c>
    </row>
    <row r="169" spans="1:65" s="2" customFormat="1" ht="24" customHeight="1">
      <c r="A169" s="35"/>
      <c r="B169" s="36"/>
      <c r="C169" s="204" t="s">
        <v>257</v>
      </c>
      <c r="D169" s="204" t="s">
        <v>157</v>
      </c>
      <c r="E169" s="205" t="s">
        <v>1686</v>
      </c>
      <c r="F169" s="206" t="s">
        <v>1687</v>
      </c>
      <c r="G169" s="207" t="s">
        <v>247</v>
      </c>
      <c r="H169" s="208">
        <v>2</v>
      </c>
      <c r="I169" s="209"/>
      <c r="J169" s="210">
        <f>ROUND(I169*H169,2)</f>
        <v>0</v>
      </c>
      <c r="K169" s="206" t="s">
        <v>161</v>
      </c>
      <c r="L169" s="40"/>
      <c r="M169" s="211" t="s">
        <v>1</v>
      </c>
      <c r="N169" s="212" t="s">
        <v>44</v>
      </c>
      <c r="O169" s="72"/>
      <c r="P169" s="213">
        <f>O169*H169</f>
        <v>0</v>
      </c>
      <c r="Q169" s="213">
        <v>5.6999999999999998E-4</v>
      </c>
      <c r="R169" s="213">
        <f>Q169*H169</f>
        <v>1.14E-3</v>
      </c>
      <c r="S169" s="213">
        <v>0</v>
      </c>
      <c r="T169" s="21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5" t="s">
        <v>299</v>
      </c>
      <c r="AT169" s="215" t="s">
        <v>157</v>
      </c>
      <c r="AU169" s="215" t="s">
        <v>89</v>
      </c>
      <c r="AY169" s="18" t="s">
        <v>154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8" t="s">
        <v>87</v>
      </c>
      <c r="BK169" s="216">
        <f>ROUND(I169*H169,2)</f>
        <v>0</v>
      </c>
      <c r="BL169" s="18" t="s">
        <v>299</v>
      </c>
      <c r="BM169" s="215" t="s">
        <v>1688</v>
      </c>
    </row>
    <row r="170" spans="1:65" s="13" customFormat="1" ht="11.25">
      <c r="B170" s="217"/>
      <c r="C170" s="218"/>
      <c r="D170" s="219" t="s">
        <v>164</v>
      </c>
      <c r="E170" s="220" t="s">
        <v>1</v>
      </c>
      <c r="F170" s="221" t="s">
        <v>1689</v>
      </c>
      <c r="G170" s="218"/>
      <c r="H170" s="220" t="s">
        <v>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164</v>
      </c>
      <c r="AU170" s="227" t="s">
        <v>89</v>
      </c>
      <c r="AV170" s="13" t="s">
        <v>87</v>
      </c>
      <c r="AW170" s="13" t="s">
        <v>34</v>
      </c>
      <c r="AX170" s="13" t="s">
        <v>79</v>
      </c>
      <c r="AY170" s="227" t="s">
        <v>154</v>
      </c>
    </row>
    <row r="171" spans="1:65" s="14" customFormat="1" ht="11.25">
      <c r="B171" s="228"/>
      <c r="C171" s="229"/>
      <c r="D171" s="219" t="s">
        <v>164</v>
      </c>
      <c r="E171" s="230" t="s">
        <v>1</v>
      </c>
      <c r="F171" s="231" t="s">
        <v>1690</v>
      </c>
      <c r="G171" s="229"/>
      <c r="H171" s="232">
        <v>2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164</v>
      </c>
      <c r="AU171" s="238" t="s">
        <v>89</v>
      </c>
      <c r="AV171" s="14" t="s">
        <v>89</v>
      </c>
      <c r="AW171" s="14" t="s">
        <v>34</v>
      </c>
      <c r="AX171" s="14" t="s">
        <v>87</v>
      </c>
      <c r="AY171" s="238" t="s">
        <v>154</v>
      </c>
    </row>
    <row r="172" spans="1:65" s="2" customFormat="1" ht="24" customHeight="1">
      <c r="A172" s="35"/>
      <c r="B172" s="36"/>
      <c r="C172" s="204" t="s">
        <v>267</v>
      </c>
      <c r="D172" s="204" t="s">
        <v>157</v>
      </c>
      <c r="E172" s="205" t="s">
        <v>1691</v>
      </c>
      <c r="F172" s="206" t="s">
        <v>1692</v>
      </c>
      <c r="G172" s="207" t="s">
        <v>247</v>
      </c>
      <c r="H172" s="208">
        <v>7</v>
      </c>
      <c r="I172" s="209"/>
      <c r="J172" s="210">
        <f>ROUND(I172*H172,2)</f>
        <v>0</v>
      </c>
      <c r="K172" s="206" t="s">
        <v>161</v>
      </c>
      <c r="L172" s="40"/>
      <c r="M172" s="211" t="s">
        <v>1</v>
      </c>
      <c r="N172" s="212" t="s">
        <v>44</v>
      </c>
      <c r="O172" s="72"/>
      <c r="P172" s="213">
        <f>O172*H172</f>
        <v>0</v>
      </c>
      <c r="Q172" s="213">
        <v>1.14E-3</v>
      </c>
      <c r="R172" s="213">
        <f>Q172*H172</f>
        <v>7.9799999999999992E-3</v>
      </c>
      <c r="S172" s="213">
        <v>0</v>
      </c>
      <c r="T172" s="21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5" t="s">
        <v>299</v>
      </c>
      <c r="AT172" s="215" t="s">
        <v>157</v>
      </c>
      <c r="AU172" s="215" t="s">
        <v>89</v>
      </c>
      <c r="AY172" s="18" t="s">
        <v>154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8" t="s">
        <v>87</v>
      </c>
      <c r="BK172" s="216">
        <f>ROUND(I172*H172,2)</f>
        <v>0</v>
      </c>
      <c r="BL172" s="18" t="s">
        <v>299</v>
      </c>
      <c r="BM172" s="215" t="s">
        <v>1693</v>
      </c>
    </row>
    <row r="173" spans="1:65" s="13" customFormat="1" ht="11.25">
      <c r="B173" s="217"/>
      <c r="C173" s="218"/>
      <c r="D173" s="219" t="s">
        <v>164</v>
      </c>
      <c r="E173" s="220" t="s">
        <v>1</v>
      </c>
      <c r="F173" s="221" t="s">
        <v>1694</v>
      </c>
      <c r="G173" s="218"/>
      <c r="H173" s="220" t="s">
        <v>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164</v>
      </c>
      <c r="AU173" s="227" t="s">
        <v>89</v>
      </c>
      <c r="AV173" s="13" t="s">
        <v>87</v>
      </c>
      <c r="AW173" s="13" t="s">
        <v>34</v>
      </c>
      <c r="AX173" s="13" t="s">
        <v>79</v>
      </c>
      <c r="AY173" s="227" t="s">
        <v>154</v>
      </c>
    </row>
    <row r="174" spans="1:65" s="14" customFormat="1" ht="11.25">
      <c r="B174" s="228"/>
      <c r="C174" s="229"/>
      <c r="D174" s="219" t="s">
        <v>164</v>
      </c>
      <c r="E174" s="230" t="s">
        <v>1</v>
      </c>
      <c r="F174" s="231" t="s">
        <v>1695</v>
      </c>
      <c r="G174" s="229"/>
      <c r="H174" s="232">
        <v>7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164</v>
      </c>
      <c r="AU174" s="238" t="s">
        <v>89</v>
      </c>
      <c r="AV174" s="14" t="s">
        <v>89</v>
      </c>
      <c r="AW174" s="14" t="s">
        <v>34</v>
      </c>
      <c r="AX174" s="14" t="s">
        <v>87</v>
      </c>
      <c r="AY174" s="238" t="s">
        <v>154</v>
      </c>
    </row>
    <row r="175" spans="1:65" s="2" customFormat="1" ht="24" customHeight="1">
      <c r="A175" s="35"/>
      <c r="B175" s="36"/>
      <c r="C175" s="204" t="s">
        <v>278</v>
      </c>
      <c r="D175" s="204" t="s">
        <v>157</v>
      </c>
      <c r="E175" s="205" t="s">
        <v>1696</v>
      </c>
      <c r="F175" s="206" t="s">
        <v>1697</v>
      </c>
      <c r="G175" s="207" t="s">
        <v>247</v>
      </c>
      <c r="H175" s="208">
        <v>29.5</v>
      </c>
      <c r="I175" s="209"/>
      <c r="J175" s="210">
        <f t="shared" ref="J175:J181" si="0">ROUND(I175*H175,2)</f>
        <v>0</v>
      </c>
      <c r="K175" s="206" t="s">
        <v>161</v>
      </c>
      <c r="L175" s="40"/>
      <c r="M175" s="211" t="s">
        <v>1</v>
      </c>
      <c r="N175" s="212" t="s">
        <v>44</v>
      </c>
      <c r="O175" s="72"/>
      <c r="P175" s="213">
        <f t="shared" ref="P175:P181" si="1">O175*H175</f>
        <v>0</v>
      </c>
      <c r="Q175" s="213">
        <v>0</v>
      </c>
      <c r="R175" s="213">
        <f t="shared" ref="R175:R181" si="2">Q175*H175</f>
        <v>0</v>
      </c>
      <c r="S175" s="213">
        <v>0</v>
      </c>
      <c r="T175" s="214">
        <f t="shared" ref="T175:T181" si="3"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5" t="s">
        <v>299</v>
      </c>
      <c r="AT175" s="215" t="s">
        <v>157</v>
      </c>
      <c r="AU175" s="215" t="s">
        <v>89</v>
      </c>
      <c r="AY175" s="18" t="s">
        <v>154</v>
      </c>
      <c r="BE175" s="216">
        <f t="shared" ref="BE175:BE181" si="4">IF(N175="základní",J175,0)</f>
        <v>0</v>
      </c>
      <c r="BF175" s="216">
        <f t="shared" ref="BF175:BF181" si="5">IF(N175="snížená",J175,0)</f>
        <v>0</v>
      </c>
      <c r="BG175" s="216">
        <f t="shared" ref="BG175:BG181" si="6">IF(N175="zákl. přenesená",J175,0)</f>
        <v>0</v>
      </c>
      <c r="BH175" s="216">
        <f t="shared" ref="BH175:BH181" si="7">IF(N175="sníž. přenesená",J175,0)</f>
        <v>0</v>
      </c>
      <c r="BI175" s="216">
        <f t="shared" ref="BI175:BI181" si="8">IF(N175="nulová",J175,0)</f>
        <v>0</v>
      </c>
      <c r="BJ175" s="18" t="s">
        <v>87</v>
      </c>
      <c r="BK175" s="216">
        <f t="shared" ref="BK175:BK181" si="9">ROUND(I175*H175,2)</f>
        <v>0</v>
      </c>
      <c r="BL175" s="18" t="s">
        <v>299</v>
      </c>
      <c r="BM175" s="215" t="s">
        <v>1698</v>
      </c>
    </row>
    <row r="176" spans="1:65" s="2" customFormat="1" ht="24" customHeight="1">
      <c r="A176" s="35"/>
      <c r="B176" s="36"/>
      <c r="C176" s="204" t="s">
        <v>8</v>
      </c>
      <c r="D176" s="204" t="s">
        <v>157</v>
      </c>
      <c r="E176" s="205" t="s">
        <v>1699</v>
      </c>
      <c r="F176" s="206" t="s">
        <v>1700</v>
      </c>
      <c r="G176" s="207" t="s">
        <v>441</v>
      </c>
      <c r="H176" s="208">
        <v>3</v>
      </c>
      <c r="I176" s="209"/>
      <c r="J176" s="210">
        <f t="shared" si="0"/>
        <v>0</v>
      </c>
      <c r="K176" s="206" t="s">
        <v>1</v>
      </c>
      <c r="L176" s="40"/>
      <c r="M176" s="211" t="s">
        <v>1</v>
      </c>
      <c r="N176" s="212" t="s">
        <v>44</v>
      </c>
      <c r="O176" s="72"/>
      <c r="P176" s="213">
        <f t="shared" si="1"/>
        <v>0</v>
      </c>
      <c r="Q176" s="213">
        <v>7.0000000000000007E-2</v>
      </c>
      <c r="R176" s="213">
        <f t="shared" si="2"/>
        <v>0.21000000000000002</v>
      </c>
      <c r="S176" s="213">
        <v>0</v>
      </c>
      <c r="T176" s="214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5" t="s">
        <v>299</v>
      </c>
      <c r="AT176" s="215" t="s">
        <v>157</v>
      </c>
      <c r="AU176" s="215" t="s">
        <v>89</v>
      </c>
      <c r="AY176" s="18" t="s">
        <v>154</v>
      </c>
      <c r="BE176" s="216">
        <f t="shared" si="4"/>
        <v>0</v>
      </c>
      <c r="BF176" s="216">
        <f t="shared" si="5"/>
        <v>0</v>
      </c>
      <c r="BG176" s="216">
        <f t="shared" si="6"/>
        <v>0</v>
      </c>
      <c r="BH176" s="216">
        <f t="shared" si="7"/>
        <v>0</v>
      </c>
      <c r="BI176" s="216">
        <f t="shared" si="8"/>
        <v>0</v>
      </c>
      <c r="BJ176" s="18" t="s">
        <v>87</v>
      </c>
      <c r="BK176" s="216">
        <f t="shared" si="9"/>
        <v>0</v>
      </c>
      <c r="BL176" s="18" t="s">
        <v>299</v>
      </c>
      <c r="BM176" s="215" t="s">
        <v>1701</v>
      </c>
    </row>
    <row r="177" spans="1:65" s="2" customFormat="1" ht="24" customHeight="1">
      <c r="A177" s="35"/>
      <c r="B177" s="36"/>
      <c r="C177" s="204" t="s">
        <v>299</v>
      </c>
      <c r="D177" s="204" t="s">
        <v>157</v>
      </c>
      <c r="E177" s="205" t="s">
        <v>1702</v>
      </c>
      <c r="F177" s="206" t="s">
        <v>1703</v>
      </c>
      <c r="G177" s="207" t="s">
        <v>441</v>
      </c>
      <c r="H177" s="208">
        <v>1</v>
      </c>
      <c r="I177" s="209"/>
      <c r="J177" s="210">
        <f t="shared" si="0"/>
        <v>0</v>
      </c>
      <c r="K177" s="206" t="s">
        <v>1</v>
      </c>
      <c r="L177" s="40"/>
      <c r="M177" s="211" t="s">
        <v>1</v>
      </c>
      <c r="N177" s="212" t="s">
        <v>44</v>
      </c>
      <c r="O177" s="72"/>
      <c r="P177" s="213">
        <f t="shared" si="1"/>
        <v>0</v>
      </c>
      <c r="Q177" s="213">
        <v>5.0000000000000001E-4</v>
      </c>
      <c r="R177" s="213">
        <f t="shared" si="2"/>
        <v>5.0000000000000001E-4</v>
      </c>
      <c r="S177" s="213">
        <v>0</v>
      </c>
      <c r="T177" s="214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5" t="s">
        <v>299</v>
      </c>
      <c r="AT177" s="215" t="s">
        <v>157</v>
      </c>
      <c r="AU177" s="215" t="s">
        <v>89</v>
      </c>
      <c r="AY177" s="18" t="s">
        <v>154</v>
      </c>
      <c r="BE177" s="216">
        <f t="shared" si="4"/>
        <v>0</v>
      </c>
      <c r="BF177" s="216">
        <f t="shared" si="5"/>
        <v>0</v>
      </c>
      <c r="BG177" s="216">
        <f t="shared" si="6"/>
        <v>0</v>
      </c>
      <c r="BH177" s="216">
        <f t="shared" si="7"/>
        <v>0</v>
      </c>
      <c r="BI177" s="216">
        <f t="shared" si="8"/>
        <v>0</v>
      </c>
      <c r="BJ177" s="18" t="s">
        <v>87</v>
      </c>
      <c r="BK177" s="216">
        <f t="shared" si="9"/>
        <v>0</v>
      </c>
      <c r="BL177" s="18" t="s">
        <v>299</v>
      </c>
      <c r="BM177" s="215" t="s">
        <v>1704</v>
      </c>
    </row>
    <row r="178" spans="1:65" s="2" customFormat="1" ht="36" customHeight="1">
      <c r="A178" s="35"/>
      <c r="B178" s="36"/>
      <c r="C178" s="204" t="s">
        <v>306</v>
      </c>
      <c r="D178" s="204" t="s">
        <v>157</v>
      </c>
      <c r="E178" s="205" t="s">
        <v>1705</v>
      </c>
      <c r="F178" s="206" t="s">
        <v>1706</v>
      </c>
      <c r="G178" s="207" t="s">
        <v>441</v>
      </c>
      <c r="H178" s="208">
        <v>1</v>
      </c>
      <c r="I178" s="209"/>
      <c r="J178" s="210">
        <f t="shared" si="0"/>
        <v>0</v>
      </c>
      <c r="K178" s="206" t="s">
        <v>1</v>
      </c>
      <c r="L178" s="40"/>
      <c r="M178" s="211" t="s">
        <v>1</v>
      </c>
      <c r="N178" s="212" t="s">
        <v>44</v>
      </c>
      <c r="O178" s="72"/>
      <c r="P178" s="213">
        <f t="shared" si="1"/>
        <v>0</v>
      </c>
      <c r="Q178" s="213">
        <v>3.5000000000000001E-3</v>
      </c>
      <c r="R178" s="213">
        <f t="shared" si="2"/>
        <v>3.5000000000000001E-3</v>
      </c>
      <c r="S178" s="213">
        <v>0</v>
      </c>
      <c r="T178" s="214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5" t="s">
        <v>299</v>
      </c>
      <c r="AT178" s="215" t="s">
        <v>157</v>
      </c>
      <c r="AU178" s="215" t="s">
        <v>89</v>
      </c>
      <c r="AY178" s="18" t="s">
        <v>154</v>
      </c>
      <c r="BE178" s="216">
        <f t="shared" si="4"/>
        <v>0</v>
      </c>
      <c r="BF178" s="216">
        <f t="shared" si="5"/>
        <v>0</v>
      </c>
      <c r="BG178" s="216">
        <f t="shared" si="6"/>
        <v>0</v>
      </c>
      <c r="BH178" s="216">
        <f t="shared" si="7"/>
        <v>0</v>
      </c>
      <c r="BI178" s="216">
        <f t="shared" si="8"/>
        <v>0</v>
      </c>
      <c r="BJ178" s="18" t="s">
        <v>87</v>
      </c>
      <c r="BK178" s="216">
        <f t="shared" si="9"/>
        <v>0</v>
      </c>
      <c r="BL178" s="18" t="s">
        <v>299</v>
      </c>
      <c r="BM178" s="215" t="s">
        <v>1707</v>
      </c>
    </row>
    <row r="179" spans="1:65" s="2" customFormat="1" ht="24" customHeight="1">
      <c r="A179" s="35"/>
      <c r="B179" s="36"/>
      <c r="C179" s="204" t="s">
        <v>327</v>
      </c>
      <c r="D179" s="204" t="s">
        <v>157</v>
      </c>
      <c r="E179" s="205" t="s">
        <v>1708</v>
      </c>
      <c r="F179" s="206" t="s">
        <v>1709</v>
      </c>
      <c r="G179" s="207" t="s">
        <v>441</v>
      </c>
      <c r="H179" s="208">
        <v>7</v>
      </c>
      <c r="I179" s="209"/>
      <c r="J179" s="210">
        <f t="shared" si="0"/>
        <v>0</v>
      </c>
      <c r="K179" s="206" t="s">
        <v>161</v>
      </c>
      <c r="L179" s="40"/>
      <c r="M179" s="211" t="s">
        <v>1</v>
      </c>
      <c r="N179" s="212" t="s">
        <v>44</v>
      </c>
      <c r="O179" s="72"/>
      <c r="P179" s="213">
        <f t="shared" si="1"/>
        <v>0</v>
      </c>
      <c r="Q179" s="213">
        <v>0</v>
      </c>
      <c r="R179" s="213">
        <f t="shared" si="2"/>
        <v>0</v>
      </c>
      <c r="S179" s="213">
        <v>0</v>
      </c>
      <c r="T179" s="214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5" t="s">
        <v>299</v>
      </c>
      <c r="AT179" s="215" t="s">
        <v>157</v>
      </c>
      <c r="AU179" s="215" t="s">
        <v>89</v>
      </c>
      <c r="AY179" s="18" t="s">
        <v>154</v>
      </c>
      <c r="BE179" s="216">
        <f t="shared" si="4"/>
        <v>0</v>
      </c>
      <c r="BF179" s="216">
        <f t="shared" si="5"/>
        <v>0</v>
      </c>
      <c r="BG179" s="216">
        <f t="shared" si="6"/>
        <v>0</v>
      </c>
      <c r="BH179" s="216">
        <f t="shared" si="7"/>
        <v>0</v>
      </c>
      <c r="BI179" s="216">
        <f t="shared" si="8"/>
        <v>0</v>
      </c>
      <c r="BJ179" s="18" t="s">
        <v>87</v>
      </c>
      <c r="BK179" s="216">
        <f t="shared" si="9"/>
        <v>0</v>
      </c>
      <c r="BL179" s="18" t="s">
        <v>299</v>
      </c>
      <c r="BM179" s="215" t="s">
        <v>1710</v>
      </c>
    </row>
    <row r="180" spans="1:65" s="2" customFormat="1" ht="24" customHeight="1">
      <c r="A180" s="35"/>
      <c r="B180" s="36"/>
      <c r="C180" s="204" t="s">
        <v>334</v>
      </c>
      <c r="D180" s="204" t="s">
        <v>157</v>
      </c>
      <c r="E180" s="205" t="s">
        <v>1711</v>
      </c>
      <c r="F180" s="206" t="s">
        <v>1712</v>
      </c>
      <c r="G180" s="207" t="s">
        <v>441</v>
      </c>
      <c r="H180" s="208">
        <v>4</v>
      </c>
      <c r="I180" s="209"/>
      <c r="J180" s="210">
        <f t="shared" si="0"/>
        <v>0</v>
      </c>
      <c r="K180" s="206" t="s">
        <v>161</v>
      </c>
      <c r="L180" s="40"/>
      <c r="M180" s="211" t="s">
        <v>1</v>
      </c>
      <c r="N180" s="212" t="s">
        <v>44</v>
      </c>
      <c r="O180" s="72"/>
      <c r="P180" s="213">
        <f t="shared" si="1"/>
        <v>0</v>
      </c>
      <c r="Q180" s="213">
        <v>0</v>
      </c>
      <c r="R180" s="213">
        <f t="shared" si="2"/>
        <v>0</v>
      </c>
      <c r="S180" s="213">
        <v>0</v>
      </c>
      <c r="T180" s="214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299</v>
      </c>
      <c r="AT180" s="215" t="s">
        <v>157</v>
      </c>
      <c r="AU180" s="215" t="s">
        <v>89</v>
      </c>
      <c r="AY180" s="18" t="s">
        <v>154</v>
      </c>
      <c r="BE180" s="216">
        <f t="shared" si="4"/>
        <v>0</v>
      </c>
      <c r="BF180" s="216">
        <f t="shared" si="5"/>
        <v>0</v>
      </c>
      <c r="BG180" s="216">
        <f t="shared" si="6"/>
        <v>0</v>
      </c>
      <c r="BH180" s="216">
        <f t="shared" si="7"/>
        <v>0</v>
      </c>
      <c r="BI180" s="216">
        <f t="shared" si="8"/>
        <v>0</v>
      </c>
      <c r="BJ180" s="18" t="s">
        <v>87</v>
      </c>
      <c r="BK180" s="216">
        <f t="shared" si="9"/>
        <v>0</v>
      </c>
      <c r="BL180" s="18" t="s">
        <v>299</v>
      </c>
      <c r="BM180" s="215" t="s">
        <v>1713</v>
      </c>
    </row>
    <row r="181" spans="1:65" s="2" customFormat="1" ht="36" customHeight="1">
      <c r="A181" s="35"/>
      <c r="B181" s="36"/>
      <c r="C181" s="204" t="s">
        <v>363</v>
      </c>
      <c r="D181" s="204" t="s">
        <v>157</v>
      </c>
      <c r="E181" s="205" t="s">
        <v>1714</v>
      </c>
      <c r="F181" s="206" t="s">
        <v>1715</v>
      </c>
      <c r="G181" s="207" t="s">
        <v>186</v>
      </c>
      <c r="H181" s="208">
        <v>0.23899999999999999</v>
      </c>
      <c r="I181" s="209"/>
      <c r="J181" s="210">
        <f t="shared" si="0"/>
        <v>0</v>
      </c>
      <c r="K181" s="206" t="s">
        <v>161</v>
      </c>
      <c r="L181" s="40"/>
      <c r="M181" s="211" t="s">
        <v>1</v>
      </c>
      <c r="N181" s="212" t="s">
        <v>44</v>
      </c>
      <c r="O181" s="72"/>
      <c r="P181" s="213">
        <f t="shared" si="1"/>
        <v>0</v>
      </c>
      <c r="Q181" s="213">
        <v>0</v>
      </c>
      <c r="R181" s="213">
        <f t="shared" si="2"/>
        <v>0</v>
      </c>
      <c r="S181" s="213">
        <v>0</v>
      </c>
      <c r="T181" s="214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5" t="s">
        <v>299</v>
      </c>
      <c r="AT181" s="215" t="s">
        <v>157</v>
      </c>
      <c r="AU181" s="215" t="s">
        <v>89</v>
      </c>
      <c r="AY181" s="18" t="s">
        <v>154</v>
      </c>
      <c r="BE181" s="216">
        <f t="shared" si="4"/>
        <v>0</v>
      </c>
      <c r="BF181" s="216">
        <f t="shared" si="5"/>
        <v>0</v>
      </c>
      <c r="BG181" s="216">
        <f t="shared" si="6"/>
        <v>0</v>
      </c>
      <c r="BH181" s="216">
        <f t="shared" si="7"/>
        <v>0</v>
      </c>
      <c r="BI181" s="216">
        <f t="shared" si="8"/>
        <v>0</v>
      </c>
      <c r="BJ181" s="18" t="s">
        <v>87</v>
      </c>
      <c r="BK181" s="216">
        <f t="shared" si="9"/>
        <v>0</v>
      </c>
      <c r="BL181" s="18" t="s">
        <v>299</v>
      </c>
      <c r="BM181" s="215" t="s">
        <v>1716</v>
      </c>
    </row>
    <row r="182" spans="1:65" s="12" customFormat="1" ht="22.9" customHeight="1">
      <c r="B182" s="188"/>
      <c r="C182" s="189"/>
      <c r="D182" s="190" t="s">
        <v>78</v>
      </c>
      <c r="E182" s="202" t="s">
        <v>1717</v>
      </c>
      <c r="F182" s="202" t="s">
        <v>1718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SUM(P183:P254)</f>
        <v>0</v>
      </c>
      <c r="Q182" s="196"/>
      <c r="R182" s="197">
        <f>SUM(R183:R254)</f>
        <v>0.13858999999999999</v>
      </c>
      <c r="S182" s="196"/>
      <c r="T182" s="198">
        <f>SUM(T183:T254)</f>
        <v>1.5299999999999999E-2</v>
      </c>
      <c r="AR182" s="199" t="s">
        <v>89</v>
      </c>
      <c r="AT182" s="200" t="s">
        <v>78</v>
      </c>
      <c r="AU182" s="200" t="s">
        <v>87</v>
      </c>
      <c r="AY182" s="199" t="s">
        <v>154</v>
      </c>
      <c r="BK182" s="201">
        <f>SUM(BK183:BK254)</f>
        <v>0</v>
      </c>
    </row>
    <row r="183" spans="1:65" s="2" customFormat="1" ht="16.5" customHeight="1">
      <c r="A183" s="35"/>
      <c r="B183" s="36"/>
      <c r="C183" s="204" t="s">
        <v>7</v>
      </c>
      <c r="D183" s="204" t="s">
        <v>157</v>
      </c>
      <c r="E183" s="205" t="s">
        <v>1719</v>
      </c>
      <c r="F183" s="206" t="s">
        <v>1720</v>
      </c>
      <c r="G183" s="207" t="s">
        <v>247</v>
      </c>
      <c r="H183" s="208">
        <v>30</v>
      </c>
      <c r="I183" s="209"/>
      <c r="J183" s="210">
        <f>ROUND(I183*H183,2)</f>
        <v>0</v>
      </c>
      <c r="K183" s="206" t="s">
        <v>161</v>
      </c>
      <c r="L183" s="40"/>
      <c r="M183" s="211" t="s">
        <v>1</v>
      </c>
      <c r="N183" s="212" t="s">
        <v>44</v>
      </c>
      <c r="O183" s="72"/>
      <c r="P183" s="213">
        <f>O183*H183</f>
        <v>0</v>
      </c>
      <c r="Q183" s="213">
        <v>0</v>
      </c>
      <c r="R183" s="213">
        <f>Q183*H183</f>
        <v>0</v>
      </c>
      <c r="S183" s="213">
        <v>2.7999999999999998E-4</v>
      </c>
      <c r="T183" s="214">
        <f>S183*H183</f>
        <v>8.3999999999999995E-3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5" t="s">
        <v>299</v>
      </c>
      <c r="AT183" s="215" t="s">
        <v>157</v>
      </c>
      <c r="AU183" s="215" t="s">
        <v>89</v>
      </c>
      <c r="AY183" s="18" t="s">
        <v>154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8" t="s">
        <v>87</v>
      </c>
      <c r="BK183" s="216">
        <f>ROUND(I183*H183,2)</f>
        <v>0</v>
      </c>
      <c r="BL183" s="18" t="s">
        <v>299</v>
      </c>
      <c r="BM183" s="215" t="s">
        <v>1721</v>
      </c>
    </row>
    <row r="184" spans="1:65" s="13" customFormat="1" ht="11.25">
      <c r="B184" s="217"/>
      <c r="C184" s="218"/>
      <c r="D184" s="219" t="s">
        <v>164</v>
      </c>
      <c r="E184" s="220" t="s">
        <v>1</v>
      </c>
      <c r="F184" s="221" t="s">
        <v>1722</v>
      </c>
      <c r="G184" s="218"/>
      <c r="H184" s="220" t="s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164</v>
      </c>
      <c r="AU184" s="227" t="s">
        <v>89</v>
      </c>
      <c r="AV184" s="13" t="s">
        <v>87</v>
      </c>
      <c r="AW184" s="13" t="s">
        <v>34</v>
      </c>
      <c r="AX184" s="13" t="s">
        <v>79</v>
      </c>
      <c r="AY184" s="227" t="s">
        <v>154</v>
      </c>
    </row>
    <row r="185" spans="1:65" s="14" customFormat="1" ht="11.25">
      <c r="B185" s="228"/>
      <c r="C185" s="229"/>
      <c r="D185" s="219" t="s">
        <v>164</v>
      </c>
      <c r="E185" s="230" t="s">
        <v>1</v>
      </c>
      <c r="F185" s="231" t="s">
        <v>1723</v>
      </c>
      <c r="G185" s="229"/>
      <c r="H185" s="232">
        <v>30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164</v>
      </c>
      <c r="AU185" s="238" t="s">
        <v>89</v>
      </c>
      <c r="AV185" s="14" t="s">
        <v>89</v>
      </c>
      <c r="AW185" s="14" t="s">
        <v>34</v>
      </c>
      <c r="AX185" s="14" t="s">
        <v>87</v>
      </c>
      <c r="AY185" s="238" t="s">
        <v>154</v>
      </c>
    </row>
    <row r="186" spans="1:65" s="2" customFormat="1" ht="16.5" customHeight="1">
      <c r="A186" s="35"/>
      <c r="B186" s="36"/>
      <c r="C186" s="204" t="s">
        <v>375</v>
      </c>
      <c r="D186" s="204" t="s">
        <v>157</v>
      </c>
      <c r="E186" s="205" t="s">
        <v>1724</v>
      </c>
      <c r="F186" s="206" t="s">
        <v>1725</v>
      </c>
      <c r="G186" s="207" t="s">
        <v>247</v>
      </c>
      <c r="H186" s="208">
        <v>30</v>
      </c>
      <c r="I186" s="209"/>
      <c r="J186" s="210">
        <f>ROUND(I186*H186,2)</f>
        <v>0</v>
      </c>
      <c r="K186" s="206" t="s">
        <v>161</v>
      </c>
      <c r="L186" s="40"/>
      <c r="M186" s="211" t="s">
        <v>1</v>
      </c>
      <c r="N186" s="212" t="s">
        <v>44</v>
      </c>
      <c r="O186" s="72"/>
      <c r="P186" s="213">
        <f>O186*H186</f>
        <v>0</v>
      </c>
      <c r="Q186" s="213">
        <v>0</v>
      </c>
      <c r="R186" s="213">
        <f>Q186*H186</f>
        <v>0</v>
      </c>
      <c r="S186" s="213">
        <v>2.3000000000000001E-4</v>
      </c>
      <c r="T186" s="214">
        <f>S186*H186</f>
        <v>6.8999999999999999E-3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299</v>
      </c>
      <c r="AT186" s="215" t="s">
        <v>157</v>
      </c>
      <c r="AU186" s="215" t="s">
        <v>89</v>
      </c>
      <c r="AY186" s="18" t="s">
        <v>154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87</v>
      </c>
      <c r="BK186" s="216">
        <f>ROUND(I186*H186,2)</f>
        <v>0</v>
      </c>
      <c r="BL186" s="18" t="s">
        <v>299</v>
      </c>
      <c r="BM186" s="215" t="s">
        <v>1726</v>
      </c>
    </row>
    <row r="187" spans="1:65" s="2" customFormat="1" ht="24" customHeight="1">
      <c r="A187" s="35"/>
      <c r="B187" s="36"/>
      <c r="C187" s="204" t="s">
        <v>381</v>
      </c>
      <c r="D187" s="204" t="s">
        <v>157</v>
      </c>
      <c r="E187" s="205" t="s">
        <v>1727</v>
      </c>
      <c r="F187" s="206" t="s">
        <v>1728</v>
      </c>
      <c r="G187" s="207" t="s">
        <v>441</v>
      </c>
      <c r="H187" s="208">
        <v>2</v>
      </c>
      <c r="I187" s="209"/>
      <c r="J187" s="210">
        <f>ROUND(I187*H187,2)</f>
        <v>0</v>
      </c>
      <c r="K187" s="206" t="s">
        <v>161</v>
      </c>
      <c r="L187" s="40"/>
      <c r="M187" s="211" t="s">
        <v>1</v>
      </c>
      <c r="N187" s="212" t="s">
        <v>44</v>
      </c>
      <c r="O187" s="72"/>
      <c r="P187" s="213">
        <f>O187*H187</f>
        <v>0</v>
      </c>
      <c r="Q187" s="213">
        <v>5.0000000000000002E-5</v>
      </c>
      <c r="R187" s="213">
        <f>Q187*H187</f>
        <v>1E-4</v>
      </c>
      <c r="S187" s="213">
        <v>0</v>
      </c>
      <c r="T187" s="21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5" t="s">
        <v>299</v>
      </c>
      <c r="AT187" s="215" t="s">
        <v>157</v>
      </c>
      <c r="AU187" s="215" t="s">
        <v>89</v>
      </c>
      <c r="AY187" s="18" t="s">
        <v>154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8" t="s">
        <v>87</v>
      </c>
      <c r="BK187" s="216">
        <f>ROUND(I187*H187,2)</f>
        <v>0</v>
      </c>
      <c r="BL187" s="18" t="s">
        <v>299</v>
      </c>
      <c r="BM187" s="215" t="s">
        <v>1729</v>
      </c>
    </row>
    <row r="188" spans="1:65" s="13" customFormat="1" ht="11.25">
      <c r="B188" s="217"/>
      <c r="C188" s="218"/>
      <c r="D188" s="219" t="s">
        <v>164</v>
      </c>
      <c r="E188" s="220" t="s">
        <v>1</v>
      </c>
      <c r="F188" s="221" t="s">
        <v>1730</v>
      </c>
      <c r="G188" s="218"/>
      <c r="H188" s="220" t="s">
        <v>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164</v>
      </c>
      <c r="AU188" s="227" t="s">
        <v>89</v>
      </c>
      <c r="AV188" s="13" t="s">
        <v>87</v>
      </c>
      <c r="AW188" s="13" t="s">
        <v>34</v>
      </c>
      <c r="AX188" s="13" t="s">
        <v>79</v>
      </c>
      <c r="AY188" s="227" t="s">
        <v>154</v>
      </c>
    </row>
    <row r="189" spans="1:65" s="14" customFormat="1" ht="11.25">
      <c r="B189" s="228"/>
      <c r="C189" s="229"/>
      <c r="D189" s="219" t="s">
        <v>164</v>
      </c>
      <c r="E189" s="230" t="s">
        <v>1</v>
      </c>
      <c r="F189" s="231" t="s">
        <v>89</v>
      </c>
      <c r="G189" s="229"/>
      <c r="H189" s="232">
        <v>2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164</v>
      </c>
      <c r="AU189" s="238" t="s">
        <v>89</v>
      </c>
      <c r="AV189" s="14" t="s">
        <v>89</v>
      </c>
      <c r="AW189" s="14" t="s">
        <v>34</v>
      </c>
      <c r="AX189" s="14" t="s">
        <v>87</v>
      </c>
      <c r="AY189" s="238" t="s">
        <v>154</v>
      </c>
    </row>
    <row r="190" spans="1:65" s="2" customFormat="1" ht="16.5" customHeight="1">
      <c r="A190" s="35"/>
      <c r="B190" s="36"/>
      <c r="C190" s="250" t="s">
        <v>391</v>
      </c>
      <c r="D190" s="250" t="s">
        <v>198</v>
      </c>
      <c r="E190" s="251" t="s">
        <v>1731</v>
      </c>
      <c r="F190" s="252" t="s">
        <v>1732</v>
      </c>
      <c r="G190" s="253" t="s">
        <v>441</v>
      </c>
      <c r="H190" s="254">
        <v>2</v>
      </c>
      <c r="I190" s="255"/>
      <c r="J190" s="256">
        <f>ROUND(I190*H190,2)</f>
        <v>0</v>
      </c>
      <c r="K190" s="252" t="s">
        <v>1</v>
      </c>
      <c r="L190" s="257"/>
      <c r="M190" s="258" t="s">
        <v>1</v>
      </c>
      <c r="N190" s="259" t="s">
        <v>44</v>
      </c>
      <c r="O190" s="72"/>
      <c r="P190" s="213">
        <f>O190*H190</f>
        <v>0</v>
      </c>
      <c r="Q190" s="213">
        <v>2.5000000000000001E-4</v>
      </c>
      <c r="R190" s="213">
        <f>Q190*H190</f>
        <v>5.0000000000000001E-4</v>
      </c>
      <c r="S190" s="213">
        <v>0</v>
      </c>
      <c r="T190" s="21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5" t="s">
        <v>449</v>
      </c>
      <c r="AT190" s="215" t="s">
        <v>198</v>
      </c>
      <c r="AU190" s="215" t="s">
        <v>89</v>
      </c>
      <c r="AY190" s="18" t="s">
        <v>154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8" t="s">
        <v>87</v>
      </c>
      <c r="BK190" s="216">
        <f>ROUND(I190*H190,2)</f>
        <v>0</v>
      </c>
      <c r="BL190" s="18" t="s">
        <v>299</v>
      </c>
      <c r="BM190" s="215" t="s">
        <v>1733</v>
      </c>
    </row>
    <row r="191" spans="1:65" s="2" customFormat="1" ht="24" customHeight="1">
      <c r="A191" s="35"/>
      <c r="B191" s="36"/>
      <c r="C191" s="204" t="s">
        <v>400</v>
      </c>
      <c r="D191" s="204" t="s">
        <v>157</v>
      </c>
      <c r="E191" s="205" t="s">
        <v>1734</v>
      </c>
      <c r="F191" s="206" t="s">
        <v>1735</v>
      </c>
      <c r="G191" s="207" t="s">
        <v>247</v>
      </c>
      <c r="H191" s="208">
        <v>25</v>
      </c>
      <c r="I191" s="209"/>
      <c r="J191" s="210">
        <f>ROUND(I191*H191,2)</f>
        <v>0</v>
      </c>
      <c r="K191" s="206" t="s">
        <v>161</v>
      </c>
      <c r="L191" s="40"/>
      <c r="M191" s="211" t="s">
        <v>1</v>
      </c>
      <c r="N191" s="212" t="s">
        <v>44</v>
      </c>
      <c r="O191" s="72"/>
      <c r="P191" s="213">
        <f>O191*H191</f>
        <v>0</v>
      </c>
      <c r="Q191" s="213">
        <v>6.6E-4</v>
      </c>
      <c r="R191" s="213">
        <f>Q191*H191</f>
        <v>1.6500000000000001E-2</v>
      </c>
      <c r="S191" s="213">
        <v>0</v>
      </c>
      <c r="T191" s="21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5" t="s">
        <v>299</v>
      </c>
      <c r="AT191" s="215" t="s">
        <v>157</v>
      </c>
      <c r="AU191" s="215" t="s">
        <v>89</v>
      </c>
      <c r="AY191" s="18" t="s">
        <v>154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8" t="s">
        <v>87</v>
      </c>
      <c r="BK191" s="216">
        <f>ROUND(I191*H191,2)</f>
        <v>0</v>
      </c>
      <c r="BL191" s="18" t="s">
        <v>299</v>
      </c>
      <c r="BM191" s="215" t="s">
        <v>1736</v>
      </c>
    </row>
    <row r="192" spans="1:65" s="13" customFormat="1" ht="11.25">
      <c r="B192" s="217"/>
      <c r="C192" s="218"/>
      <c r="D192" s="219" t="s">
        <v>164</v>
      </c>
      <c r="E192" s="220" t="s">
        <v>1</v>
      </c>
      <c r="F192" s="221" t="s">
        <v>1737</v>
      </c>
      <c r="G192" s="218"/>
      <c r="H192" s="220" t="s">
        <v>1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164</v>
      </c>
      <c r="AU192" s="227" t="s">
        <v>89</v>
      </c>
      <c r="AV192" s="13" t="s">
        <v>87</v>
      </c>
      <c r="AW192" s="13" t="s">
        <v>34</v>
      </c>
      <c r="AX192" s="13" t="s">
        <v>79</v>
      </c>
      <c r="AY192" s="227" t="s">
        <v>154</v>
      </c>
    </row>
    <row r="193" spans="1:65" s="13" customFormat="1" ht="11.25">
      <c r="B193" s="217"/>
      <c r="C193" s="218"/>
      <c r="D193" s="219" t="s">
        <v>164</v>
      </c>
      <c r="E193" s="220" t="s">
        <v>1</v>
      </c>
      <c r="F193" s="221" t="s">
        <v>1738</v>
      </c>
      <c r="G193" s="218"/>
      <c r="H193" s="220" t="s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164</v>
      </c>
      <c r="AU193" s="227" t="s">
        <v>89</v>
      </c>
      <c r="AV193" s="13" t="s">
        <v>87</v>
      </c>
      <c r="AW193" s="13" t="s">
        <v>34</v>
      </c>
      <c r="AX193" s="13" t="s">
        <v>79</v>
      </c>
      <c r="AY193" s="227" t="s">
        <v>154</v>
      </c>
    </row>
    <row r="194" spans="1:65" s="14" customFormat="1" ht="11.25">
      <c r="B194" s="228"/>
      <c r="C194" s="229"/>
      <c r="D194" s="219" t="s">
        <v>164</v>
      </c>
      <c r="E194" s="230" t="s">
        <v>1</v>
      </c>
      <c r="F194" s="231" t="s">
        <v>1739</v>
      </c>
      <c r="G194" s="229"/>
      <c r="H194" s="232">
        <v>25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164</v>
      </c>
      <c r="AU194" s="238" t="s">
        <v>89</v>
      </c>
      <c r="AV194" s="14" t="s">
        <v>89</v>
      </c>
      <c r="AW194" s="14" t="s">
        <v>34</v>
      </c>
      <c r="AX194" s="14" t="s">
        <v>87</v>
      </c>
      <c r="AY194" s="238" t="s">
        <v>154</v>
      </c>
    </row>
    <row r="195" spans="1:65" s="2" customFormat="1" ht="24" customHeight="1">
      <c r="A195" s="35"/>
      <c r="B195" s="36"/>
      <c r="C195" s="204" t="s">
        <v>408</v>
      </c>
      <c r="D195" s="204" t="s">
        <v>157</v>
      </c>
      <c r="E195" s="205" t="s">
        <v>1740</v>
      </c>
      <c r="F195" s="206" t="s">
        <v>1741</v>
      </c>
      <c r="G195" s="207" t="s">
        <v>247</v>
      </c>
      <c r="H195" s="208">
        <v>42</v>
      </c>
      <c r="I195" s="209"/>
      <c r="J195" s="210">
        <f>ROUND(I195*H195,2)</f>
        <v>0</v>
      </c>
      <c r="K195" s="206" t="s">
        <v>161</v>
      </c>
      <c r="L195" s="40"/>
      <c r="M195" s="211" t="s">
        <v>1</v>
      </c>
      <c r="N195" s="212" t="s">
        <v>44</v>
      </c>
      <c r="O195" s="72"/>
      <c r="P195" s="213">
        <f>O195*H195</f>
        <v>0</v>
      </c>
      <c r="Q195" s="213">
        <v>9.1E-4</v>
      </c>
      <c r="R195" s="213">
        <f>Q195*H195</f>
        <v>3.8219999999999997E-2</v>
      </c>
      <c r="S195" s="213">
        <v>0</v>
      </c>
      <c r="T195" s="21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5" t="s">
        <v>299</v>
      </c>
      <c r="AT195" s="215" t="s">
        <v>157</v>
      </c>
      <c r="AU195" s="215" t="s">
        <v>89</v>
      </c>
      <c r="AY195" s="18" t="s">
        <v>154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8" t="s">
        <v>87</v>
      </c>
      <c r="BK195" s="216">
        <f>ROUND(I195*H195,2)</f>
        <v>0</v>
      </c>
      <c r="BL195" s="18" t="s">
        <v>299</v>
      </c>
      <c r="BM195" s="215" t="s">
        <v>1742</v>
      </c>
    </row>
    <row r="196" spans="1:65" s="13" customFormat="1" ht="11.25">
      <c r="B196" s="217"/>
      <c r="C196" s="218"/>
      <c r="D196" s="219" t="s">
        <v>164</v>
      </c>
      <c r="E196" s="220" t="s">
        <v>1</v>
      </c>
      <c r="F196" s="221" t="s">
        <v>1743</v>
      </c>
      <c r="G196" s="218"/>
      <c r="H196" s="220" t="s">
        <v>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164</v>
      </c>
      <c r="AU196" s="227" t="s">
        <v>89</v>
      </c>
      <c r="AV196" s="13" t="s">
        <v>87</v>
      </c>
      <c r="AW196" s="13" t="s">
        <v>34</v>
      </c>
      <c r="AX196" s="13" t="s">
        <v>79</v>
      </c>
      <c r="AY196" s="227" t="s">
        <v>154</v>
      </c>
    </row>
    <row r="197" spans="1:65" s="13" customFormat="1" ht="11.25">
      <c r="B197" s="217"/>
      <c r="C197" s="218"/>
      <c r="D197" s="219" t="s">
        <v>164</v>
      </c>
      <c r="E197" s="220" t="s">
        <v>1</v>
      </c>
      <c r="F197" s="221" t="s">
        <v>1744</v>
      </c>
      <c r="G197" s="218"/>
      <c r="H197" s="220" t="s">
        <v>1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164</v>
      </c>
      <c r="AU197" s="227" t="s">
        <v>89</v>
      </c>
      <c r="AV197" s="13" t="s">
        <v>87</v>
      </c>
      <c r="AW197" s="13" t="s">
        <v>34</v>
      </c>
      <c r="AX197" s="13" t="s">
        <v>79</v>
      </c>
      <c r="AY197" s="227" t="s">
        <v>154</v>
      </c>
    </row>
    <row r="198" spans="1:65" s="14" customFormat="1" ht="11.25">
      <c r="B198" s="228"/>
      <c r="C198" s="229"/>
      <c r="D198" s="219" t="s">
        <v>164</v>
      </c>
      <c r="E198" s="230" t="s">
        <v>1</v>
      </c>
      <c r="F198" s="231" t="s">
        <v>1745</v>
      </c>
      <c r="G198" s="229"/>
      <c r="H198" s="232">
        <v>18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164</v>
      </c>
      <c r="AU198" s="238" t="s">
        <v>89</v>
      </c>
      <c r="AV198" s="14" t="s">
        <v>89</v>
      </c>
      <c r="AW198" s="14" t="s">
        <v>34</v>
      </c>
      <c r="AX198" s="14" t="s">
        <v>79</v>
      </c>
      <c r="AY198" s="238" t="s">
        <v>154</v>
      </c>
    </row>
    <row r="199" spans="1:65" s="13" customFormat="1" ht="11.25">
      <c r="B199" s="217"/>
      <c r="C199" s="218"/>
      <c r="D199" s="219" t="s">
        <v>164</v>
      </c>
      <c r="E199" s="220" t="s">
        <v>1</v>
      </c>
      <c r="F199" s="221" t="s">
        <v>1738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164</v>
      </c>
      <c r="AU199" s="227" t="s">
        <v>89</v>
      </c>
      <c r="AV199" s="13" t="s">
        <v>87</v>
      </c>
      <c r="AW199" s="13" t="s">
        <v>34</v>
      </c>
      <c r="AX199" s="13" t="s">
        <v>79</v>
      </c>
      <c r="AY199" s="227" t="s">
        <v>154</v>
      </c>
    </row>
    <row r="200" spans="1:65" s="14" customFormat="1" ht="11.25">
      <c r="B200" s="228"/>
      <c r="C200" s="229"/>
      <c r="D200" s="219" t="s">
        <v>164</v>
      </c>
      <c r="E200" s="230" t="s">
        <v>1</v>
      </c>
      <c r="F200" s="231" t="s">
        <v>1746</v>
      </c>
      <c r="G200" s="229"/>
      <c r="H200" s="232">
        <v>24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164</v>
      </c>
      <c r="AU200" s="238" t="s">
        <v>89</v>
      </c>
      <c r="AV200" s="14" t="s">
        <v>89</v>
      </c>
      <c r="AW200" s="14" t="s">
        <v>34</v>
      </c>
      <c r="AX200" s="14" t="s">
        <v>79</v>
      </c>
      <c r="AY200" s="238" t="s">
        <v>154</v>
      </c>
    </row>
    <row r="201" spans="1:65" s="15" customFormat="1" ht="11.25">
      <c r="B201" s="239"/>
      <c r="C201" s="240"/>
      <c r="D201" s="219" t="s">
        <v>164</v>
      </c>
      <c r="E201" s="241" t="s">
        <v>1</v>
      </c>
      <c r="F201" s="242" t="s">
        <v>172</v>
      </c>
      <c r="G201" s="240"/>
      <c r="H201" s="243">
        <v>42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164</v>
      </c>
      <c r="AU201" s="249" t="s">
        <v>89</v>
      </c>
      <c r="AV201" s="15" t="s">
        <v>162</v>
      </c>
      <c r="AW201" s="15" t="s">
        <v>34</v>
      </c>
      <c r="AX201" s="15" t="s">
        <v>87</v>
      </c>
      <c r="AY201" s="249" t="s">
        <v>154</v>
      </c>
    </row>
    <row r="202" spans="1:65" s="2" customFormat="1" ht="24" customHeight="1">
      <c r="A202" s="35"/>
      <c r="B202" s="36"/>
      <c r="C202" s="204" t="s">
        <v>414</v>
      </c>
      <c r="D202" s="204" t="s">
        <v>157</v>
      </c>
      <c r="E202" s="205" t="s">
        <v>1747</v>
      </c>
      <c r="F202" s="206" t="s">
        <v>1748</v>
      </c>
      <c r="G202" s="207" t="s">
        <v>247</v>
      </c>
      <c r="H202" s="208">
        <v>20</v>
      </c>
      <c r="I202" s="209"/>
      <c r="J202" s="210">
        <f>ROUND(I202*H202,2)</f>
        <v>0</v>
      </c>
      <c r="K202" s="206" t="s">
        <v>161</v>
      </c>
      <c r="L202" s="40"/>
      <c r="M202" s="211" t="s">
        <v>1</v>
      </c>
      <c r="N202" s="212" t="s">
        <v>44</v>
      </c>
      <c r="O202" s="72"/>
      <c r="P202" s="213">
        <f>O202*H202</f>
        <v>0</v>
      </c>
      <c r="Q202" s="213">
        <v>1.1900000000000001E-3</v>
      </c>
      <c r="R202" s="213">
        <f>Q202*H202</f>
        <v>2.3800000000000002E-2</v>
      </c>
      <c r="S202" s="213">
        <v>0</v>
      </c>
      <c r="T202" s="21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5" t="s">
        <v>299</v>
      </c>
      <c r="AT202" s="215" t="s">
        <v>157</v>
      </c>
      <c r="AU202" s="215" t="s">
        <v>89</v>
      </c>
      <c r="AY202" s="18" t="s">
        <v>154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8" t="s">
        <v>87</v>
      </c>
      <c r="BK202" s="216">
        <f>ROUND(I202*H202,2)</f>
        <v>0</v>
      </c>
      <c r="BL202" s="18" t="s">
        <v>299</v>
      </c>
      <c r="BM202" s="215" t="s">
        <v>1749</v>
      </c>
    </row>
    <row r="203" spans="1:65" s="13" customFormat="1" ht="11.25">
      <c r="B203" s="217"/>
      <c r="C203" s="218"/>
      <c r="D203" s="219" t="s">
        <v>164</v>
      </c>
      <c r="E203" s="220" t="s">
        <v>1</v>
      </c>
      <c r="F203" s="221" t="s">
        <v>1750</v>
      </c>
      <c r="G203" s="218"/>
      <c r="H203" s="220" t="s">
        <v>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164</v>
      </c>
      <c r="AU203" s="227" t="s">
        <v>89</v>
      </c>
      <c r="AV203" s="13" t="s">
        <v>87</v>
      </c>
      <c r="AW203" s="13" t="s">
        <v>34</v>
      </c>
      <c r="AX203" s="13" t="s">
        <v>79</v>
      </c>
      <c r="AY203" s="227" t="s">
        <v>154</v>
      </c>
    </row>
    <row r="204" spans="1:65" s="13" customFormat="1" ht="11.25">
      <c r="B204" s="217"/>
      <c r="C204" s="218"/>
      <c r="D204" s="219" t="s">
        <v>164</v>
      </c>
      <c r="E204" s="220" t="s">
        <v>1</v>
      </c>
      <c r="F204" s="221" t="s">
        <v>1744</v>
      </c>
      <c r="G204" s="218"/>
      <c r="H204" s="220" t="s">
        <v>1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164</v>
      </c>
      <c r="AU204" s="227" t="s">
        <v>89</v>
      </c>
      <c r="AV204" s="13" t="s">
        <v>87</v>
      </c>
      <c r="AW204" s="13" t="s">
        <v>34</v>
      </c>
      <c r="AX204" s="13" t="s">
        <v>79</v>
      </c>
      <c r="AY204" s="227" t="s">
        <v>154</v>
      </c>
    </row>
    <row r="205" spans="1:65" s="14" customFormat="1" ht="11.25">
      <c r="B205" s="228"/>
      <c r="C205" s="229"/>
      <c r="D205" s="219" t="s">
        <v>164</v>
      </c>
      <c r="E205" s="230" t="s">
        <v>1</v>
      </c>
      <c r="F205" s="231" t="s">
        <v>1751</v>
      </c>
      <c r="G205" s="229"/>
      <c r="H205" s="232">
        <v>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164</v>
      </c>
      <c r="AU205" s="238" t="s">
        <v>89</v>
      </c>
      <c r="AV205" s="14" t="s">
        <v>89</v>
      </c>
      <c r="AW205" s="14" t="s">
        <v>34</v>
      </c>
      <c r="AX205" s="14" t="s">
        <v>79</v>
      </c>
      <c r="AY205" s="238" t="s">
        <v>154</v>
      </c>
    </row>
    <row r="206" spans="1:65" s="13" customFormat="1" ht="11.25">
      <c r="B206" s="217"/>
      <c r="C206" s="218"/>
      <c r="D206" s="219" t="s">
        <v>164</v>
      </c>
      <c r="E206" s="220" t="s">
        <v>1</v>
      </c>
      <c r="F206" s="221" t="s">
        <v>1738</v>
      </c>
      <c r="G206" s="218"/>
      <c r="H206" s="220" t="s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164</v>
      </c>
      <c r="AU206" s="227" t="s">
        <v>89</v>
      </c>
      <c r="AV206" s="13" t="s">
        <v>87</v>
      </c>
      <c r="AW206" s="13" t="s">
        <v>34</v>
      </c>
      <c r="AX206" s="13" t="s">
        <v>79</v>
      </c>
      <c r="AY206" s="227" t="s">
        <v>154</v>
      </c>
    </row>
    <row r="207" spans="1:65" s="14" customFormat="1" ht="11.25">
      <c r="B207" s="228"/>
      <c r="C207" s="229"/>
      <c r="D207" s="219" t="s">
        <v>164</v>
      </c>
      <c r="E207" s="230" t="s">
        <v>1</v>
      </c>
      <c r="F207" s="231" t="s">
        <v>1752</v>
      </c>
      <c r="G207" s="229"/>
      <c r="H207" s="232">
        <v>11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164</v>
      </c>
      <c r="AU207" s="238" t="s">
        <v>89</v>
      </c>
      <c r="AV207" s="14" t="s">
        <v>89</v>
      </c>
      <c r="AW207" s="14" t="s">
        <v>34</v>
      </c>
      <c r="AX207" s="14" t="s">
        <v>79</v>
      </c>
      <c r="AY207" s="238" t="s">
        <v>154</v>
      </c>
    </row>
    <row r="208" spans="1:65" s="15" customFormat="1" ht="11.25">
      <c r="B208" s="239"/>
      <c r="C208" s="240"/>
      <c r="D208" s="219" t="s">
        <v>164</v>
      </c>
      <c r="E208" s="241" t="s">
        <v>1</v>
      </c>
      <c r="F208" s="242" t="s">
        <v>172</v>
      </c>
      <c r="G208" s="240"/>
      <c r="H208" s="243">
        <v>20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164</v>
      </c>
      <c r="AU208" s="249" t="s">
        <v>89</v>
      </c>
      <c r="AV208" s="15" t="s">
        <v>162</v>
      </c>
      <c r="AW208" s="15" t="s">
        <v>34</v>
      </c>
      <c r="AX208" s="15" t="s">
        <v>87</v>
      </c>
      <c r="AY208" s="249" t="s">
        <v>154</v>
      </c>
    </row>
    <row r="209" spans="1:65" s="2" customFormat="1" ht="48" customHeight="1">
      <c r="A209" s="35"/>
      <c r="B209" s="36"/>
      <c r="C209" s="204" t="s">
        <v>422</v>
      </c>
      <c r="D209" s="204" t="s">
        <v>157</v>
      </c>
      <c r="E209" s="205" t="s">
        <v>1753</v>
      </c>
      <c r="F209" s="206" t="s">
        <v>1754</v>
      </c>
      <c r="G209" s="207" t="s">
        <v>247</v>
      </c>
      <c r="H209" s="208">
        <v>25</v>
      </c>
      <c r="I209" s="209"/>
      <c r="J209" s="210">
        <f>ROUND(I209*H209,2)</f>
        <v>0</v>
      </c>
      <c r="K209" s="206" t="s">
        <v>161</v>
      </c>
      <c r="L209" s="40"/>
      <c r="M209" s="211" t="s">
        <v>1</v>
      </c>
      <c r="N209" s="212" t="s">
        <v>44</v>
      </c>
      <c r="O209" s="72"/>
      <c r="P209" s="213">
        <f>O209*H209</f>
        <v>0</v>
      </c>
      <c r="Q209" s="213">
        <v>6.9999999999999994E-5</v>
      </c>
      <c r="R209" s="213">
        <f>Q209*H209</f>
        <v>1.7499999999999998E-3</v>
      </c>
      <c r="S209" s="213">
        <v>0</v>
      </c>
      <c r="T209" s="21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5" t="s">
        <v>299</v>
      </c>
      <c r="AT209" s="215" t="s">
        <v>157</v>
      </c>
      <c r="AU209" s="215" t="s">
        <v>89</v>
      </c>
      <c r="AY209" s="18" t="s">
        <v>154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8" t="s">
        <v>87</v>
      </c>
      <c r="BK209" s="216">
        <f>ROUND(I209*H209,2)</f>
        <v>0</v>
      </c>
      <c r="BL209" s="18" t="s">
        <v>299</v>
      </c>
      <c r="BM209" s="215" t="s">
        <v>1755</v>
      </c>
    </row>
    <row r="210" spans="1:65" s="13" customFormat="1" ht="11.25">
      <c r="B210" s="217"/>
      <c r="C210" s="218"/>
      <c r="D210" s="219" t="s">
        <v>164</v>
      </c>
      <c r="E210" s="220" t="s">
        <v>1</v>
      </c>
      <c r="F210" s="221" t="s">
        <v>1737</v>
      </c>
      <c r="G210" s="218"/>
      <c r="H210" s="220" t="s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164</v>
      </c>
      <c r="AU210" s="227" t="s">
        <v>89</v>
      </c>
      <c r="AV210" s="13" t="s">
        <v>87</v>
      </c>
      <c r="AW210" s="13" t="s">
        <v>34</v>
      </c>
      <c r="AX210" s="13" t="s">
        <v>79</v>
      </c>
      <c r="AY210" s="227" t="s">
        <v>154</v>
      </c>
    </row>
    <row r="211" spans="1:65" s="13" customFormat="1" ht="11.25">
      <c r="B211" s="217"/>
      <c r="C211" s="218"/>
      <c r="D211" s="219" t="s">
        <v>164</v>
      </c>
      <c r="E211" s="220" t="s">
        <v>1</v>
      </c>
      <c r="F211" s="221" t="s">
        <v>1738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164</v>
      </c>
      <c r="AU211" s="227" t="s">
        <v>89</v>
      </c>
      <c r="AV211" s="13" t="s">
        <v>87</v>
      </c>
      <c r="AW211" s="13" t="s">
        <v>34</v>
      </c>
      <c r="AX211" s="13" t="s">
        <v>79</v>
      </c>
      <c r="AY211" s="227" t="s">
        <v>154</v>
      </c>
    </row>
    <row r="212" spans="1:65" s="14" customFormat="1" ht="11.25">
      <c r="B212" s="228"/>
      <c r="C212" s="229"/>
      <c r="D212" s="219" t="s">
        <v>164</v>
      </c>
      <c r="E212" s="230" t="s">
        <v>1</v>
      </c>
      <c r="F212" s="231" t="s">
        <v>1739</v>
      </c>
      <c r="G212" s="229"/>
      <c r="H212" s="232">
        <v>25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164</v>
      </c>
      <c r="AU212" s="238" t="s">
        <v>89</v>
      </c>
      <c r="AV212" s="14" t="s">
        <v>89</v>
      </c>
      <c r="AW212" s="14" t="s">
        <v>34</v>
      </c>
      <c r="AX212" s="14" t="s">
        <v>87</v>
      </c>
      <c r="AY212" s="238" t="s">
        <v>154</v>
      </c>
    </row>
    <row r="213" spans="1:65" s="2" customFormat="1" ht="48" customHeight="1">
      <c r="A213" s="35"/>
      <c r="B213" s="36"/>
      <c r="C213" s="204" t="s">
        <v>438</v>
      </c>
      <c r="D213" s="204" t="s">
        <v>157</v>
      </c>
      <c r="E213" s="205" t="s">
        <v>1756</v>
      </c>
      <c r="F213" s="206" t="s">
        <v>1757</v>
      </c>
      <c r="G213" s="207" t="s">
        <v>247</v>
      </c>
      <c r="H213" s="208">
        <v>35</v>
      </c>
      <c r="I213" s="209"/>
      <c r="J213" s="210">
        <f>ROUND(I213*H213,2)</f>
        <v>0</v>
      </c>
      <c r="K213" s="206" t="s">
        <v>161</v>
      </c>
      <c r="L213" s="40"/>
      <c r="M213" s="211" t="s">
        <v>1</v>
      </c>
      <c r="N213" s="212" t="s">
        <v>44</v>
      </c>
      <c r="O213" s="72"/>
      <c r="P213" s="213">
        <f>O213*H213</f>
        <v>0</v>
      </c>
      <c r="Q213" s="213">
        <v>9.0000000000000006E-5</v>
      </c>
      <c r="R213" s="213">
        <f>Q213*H213</f>
        <v>3.15E-3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299</v>
      </c>
      <c r="AT213" s="215" t="s">
        <v>157</v>
      </c>
      <c r="AU213" s="215" t="s">
        <v>89</v>
      </c>
      <c r="AY213" s="18" t="s">
        <v>154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87</v>
      </c>
      <c r="BK213" s="216">
        <f>ROUND(I213*H213,2)</f>
        <v>0</v>
      </c>
      <c r="BL213" s="18" t="s">
        <v>299</v>
      </c>
      <c r="BM213" s="215" t="s">
        <v>1758</v>
      </c>
    </row>
    <row r="214" spans="1:65" s="13" customFormat="1" ht="11.25">
      <c r="B214" s="217"/>
      <c r="C214" s="218"/>
      <c r="D214" s="219" t="s">
        <v>164</v>
      </c>
      <c r="E214" s="220" t="s">
        <v>1</v>
      </c>
      <c r="F214" s="221" t="s">
        <v>1743</v>
      </c>
      <c r="G214" s="218"/>
      <c r="H214" s="220" t="s">
        <v>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164</v>
      </c>
      <c r="AU214" s="227" t="s">
        <v>89</v>
      </c>
      <c r="AV214" s="13" t="s">
        <v>87</v>
      </c>
      <c r="AW214" s="13" t="s">
        <v>34</v>
      </c>
      <c r="AX214" s="13" t="s">
        <v>79</v>
      </c>
      <c r="AY214" s="227" t="s">
        <v>154</v>
      </c>
    </row>
    <row r="215" spans="1:65" s="13" customFormat="1" ht="11.25">
      <c r="B215" s="217"/>
      <c r="C215" s="218"/>
      <c r="D215" s="219" t="s">
        <v>164</v>
      </c>
      <c r="E215" s="220" t="s">
        <v>1</v>
      </c>
      <c r="F215" s="221" t="s">
        <v>1738</v>
      </c>
      <c r="G215" s="218"/>
      <c r="H215" s="220" t="s">
        <v>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164</v>
      </c>
      <c r="AU215" s="227" t="s">
        <v>89</v>
      </c>
      <c r="AV215" s="13" t="s">
        <v>87</v>
      </c>
      <c r="AW215" s="13" t="s">
        <v>34</v>
      </c>
      <c r="AX215" s="13" t="s">
        <v>79</v>
      </c>
      <c r="AY215" s="227" t="s">
        <v>154</v>
      </c>
    </row>
    <row r="216" spans="1:65" s="14" customFormat="1" ht="11.25">
      <c r="B216" s="228"/>
      <c r="C216" s="229"/>
      <c r="D216" s="219" t="s">
        <v>164</v>
      </c>
      <c r="E216" s="230" t="s">
        <v>1</v>
      </c>
      <c r="F216" s="231" t="s">
        <v>1746</v>
      </c>
      <c r="G216" s="229"/>
      <c r="H216" s="232">
        <v>24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164</v>
      </c>
      <c r="AU216" s="238" t="s">
        <v>89</v>
      </c>
      <c r="AV216" s="14" t="s">
        <v>89</v>
      </c>
      <c r="AW216" s="14" t="s">
        <v>34</v>
      </c>
      <c r="AX216" s="14" t="s">
        <v>79</v>
      </c>
      <c r="AY216" s="238" t="s">
        <v>154</v>
      </c>
    </row>
    <row r="217" spans="1:65" s="13" customFormat="1" ht="11.25">
      <c r="B217" s="217"/>
      <c r="C217" s="218"/>
      <c r="D217" s="219" t="s">
        <v>164</v>
      </c>
      <c r="E217" s="220" t="s">
        <v>1</v>
      </c>
      <c r="F217" s="221" t="s">
        <v>1750</v>
      </c>
      <c r="G217" s="218"/>
      <c r="H217" s="220" t="s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164</v>
      </c>
      <c r="AU217" s="227" t="s">
        <v>89</v>
      </c>
      <c r="AV217" s="13" t="s">
        <v>87</v>
      </c>
      <c r="AW217" s="13" t="s">
        <v>34</v>
      </c>
      <c r="AX217" s="13" t="s">
        <v>79</v>
      </c>
      <c r="AY217" s="227" t="s">
        <v>154</v>
      </c>
    </row>
    <row r="218" spans="1:65" s="13" customFormat="1" ht="11.25">
      <c r="B218" s="217"/>
      <c r="C218" s="218"/>
      <c r="D218" s="219" t="s">
        <v>164</v>
      </c>
      <c r="E218" s="220" t="s">
        <v>1</v>
      </c>
      <c r="F218" s="221" t="s">
        <v>1738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164</v>
      </c>
      <c r="AU218" s="227" t="s">
        <v>89</v>
      </c>
      <c r="AV218" s="13" t="s">
        <v>87</v>
      </c>
      <c r="AW218" s="13" t="s">
        <v>34</v>
      </c>
      <c r="AX218" s="13" t="s">
        <v>79</v>
      </c>
      <c r="AY218" s="227" t="s">
        <v>154</v>
      </c>
    </row>
    <row r="219" spans="1:65" s="14" customFormat="1" ht="11.25">
      <c r="B219" s="228"/>
      <c r="C219" s="229"/>
      <c r="D219" s="219" t="s">
        <v>164</v>
      </c>
      <c r="E219" s="230" t="s">
        <v>1</v>
      </c>
      <c r="F219" s="231" t="s">
        <v>1752</v>
      </c>
      <c r="G219" s="229"/>
      <c r="H219" s="232">
        <v>11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164</v>
      </c>
      <c r="AU219" s="238" t="s">
        <v>89</v>
      </c>
      <c r="AV219" s="14" t="s">
        <v>89</v>
      </c>
      <c r="AW219" s="14" t="s">
        <v>34</v>
      </c>
      <c r="AX219" s="14" t="s">
        <v>79</v>
      </c>
      <c r="AY219" s="238" t="s">
        <v>154</v>
      </c>
    </row>
    <row r="220" spans="1:65" s="15" customFormat="1" ht="11.25">
      <c r="B220" s="239"/>
      <c r="C220" s="240"/>
      <c r="D220" s="219" t="s">
        <v>164</v>
      </c>
      <c r="E220" s="241" t="s">
        <v>1</v>
      </c>
      <c r="F220" s="242" t="s">
        <v>172</v>
      </c>
      <c r="G220" s="240"/>
      <c r="H220" s="243">
        <v>35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164</v>
      </c>
      <c r="AU220" s="249" t="s">
        <v>89</v>
      </c>
      <c r="AV220" s="15" t="s">
        <v>162</v>
      </c>
      <c r="AW220" s="15" t="s">
        <v>34</v>
      </c>
      <c r="AX220" s="15" t="s">
        <v>87</v>
      </c>
      <c r="AY220" s="249" t="s">
        <v>154</v>
      </c>
    </row>
    <row r="221" spans="1:65" s="2" customFormat="1" ht="48" customHeight="1">
      <c r="A221" s="35"/>
      <c r="B221" s="36"/>
      <c r="C221" s="204" t="s">
        <v>446</v>
      </c>
      <c r="D221" s="204" t="s">
        <v>157</v>
      </c>
      <c r="E221" s="205" t="s">
        <v>1759</v>
      </c>
      <c r="F221" s="206" t="s">
        <v>1760</v>
      </c>
      <c r="G221" s="207" t="s">
        <v>247</v>
      </c>
      <c r="H221" s="208">
        <v>27</v>
      </c>
      <c r="I221" s="209"/>
      <c r="J221" s="210">
        <f>ROUND(I221*H221,2)</f>
        <v>0</v>
      </c>
      <c r="K221" s="206" t="s">
        <v>161</v>
      </c>
      <c r="L221" s="40"/>
      <c r="M221" s="211" t="s">
        <v>1</v>
      </c>
      <c r="N221" s="212" t="s">
        <v>44</v>
      </c>
      <c r="O221" s="72"/>
      <c r="P221" s="213">
        <f>O221*H221</f>
        <v>0</v>
      </c>
      <c r="Q221" s="213">
        <v>2.4000000000000001E-4</v>
      </c>
      <c r="R221" s="213">
        <f>Q221*H221</f>
        <v>6.4800000000000005E-3</v>
      </c>
      <c r="S221" s="213">
        <v>0</v>
      </c>
      <c r="T221" s="21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5" t="s">
        <v>299</v>
      </c>
      <c r="AT221" s="215" t="s">
        <v>157</v>
      </c>
      <c r="AU221" s="215" t="s">
        <v>89</v>
      </c>
      <c r="AY221" s="18" t="s">
        <v>154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8" t="s">
        <v>87</v>
      </c>
      <c r="BK221" s="216">
        <f>ROUND(I221*H221,2)</f>
        <v>0</v>
      </c>
      <c r="BL221" s="18" t="s">
        <v>299</v>
      </c>
      <c r="BM221" s="215" t="s">
        <v>1761</v>
      </c>
    </row>
    <row r="222" spans="1:65" s="13" customFormat="1" ht="11.25">
      <c r="B222" s="217"/>
      <c r="C222" s="218"/>
      <c r="D222" s="219" t="s">
        <v>164</v>
      </c>
      <c r="E222" s="220" t="s">
        <v>1</v>
      </c>
      <c r="F222" s="221" t="s">
        <v>1743</v>
      </c>
      <c r="G222" s="218"/>
      <c r="H222" s="220" t="s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164</v>
      </c>
      <c r="AU222" s="227" t="s">
        <v>89</v>
      </c>
      <c r="AV222" s="13" t="s">
        <v>87</v>
      </c>
      <c r="AW222" s="13" t="s">
        <v>34</v>
      </c>
      <c r="AX222" s="13" t="s">
        <v>79</v>
      </c>
      <c r="AY222" s="227" t="s">
        <v>154</v>
      </c>
    </row>
    <row r="223" spans="1:65" s="13" customFormat="1" ht="11.25">
      <c r="B223" s="217"/>
      <c r="C223" s="218"/>
      <c r="D223" s="219" t="s">
        <v>164</v>
      </c>
      <c r="E223" s="220" t="s">
        <v>1</v>
      </c>
      <c r="F223" s="221" t="s">
        <v>1744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164</v>
      </c>
      <c r="AU223" s="227" t="s">
        <v>89</v>
      </c>
      <c r="AV223" s="13" t="s">
        <v>87</v>
      </c>
      <c r="AW223" s="13" t="s">
        <v>34</v>
      </c>
      <c r="AX223" s="13" t="s">
        <v>79</v>
      </c>
      <c r="AY223" s="227" t="s">
        <v>154</v>
      </c>
    </row>
    <row r="224" spans="1:65" s="14" customFormat="1" ht="11.25">
      <c r="B224" s="228"/>
      <c r="C224" s="229"/>
      <c r="D224" s="219" t="s">
        <v>164</v>
      </c>
      <c r="E224" s="230" t="s">
        <v>1</v>
      </c>
      <c r="F224" s="231" t="s">
        <v>1745</v>
      </c>
      <c r="G224" s="229"/>
      <c r="H224" s="232">
        <v>18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164</v>
      </c>
      <c r="AU224" s="238" t="s">
        <v>89</v>
      </c>
      <c r="AV224" s="14" t="s">
        <v>89</v>
      </c>
      <c r="AW224" s="14" t="s">
        <v>34</v>
      </c>
      <c r="AX224" s="14" t="s">
        <v>79</v>
      </c>
      <c r="AY224" s="238" t="s">
        <v>154</v>
      </c>
    </row>
    <row r="225" spans="1:65" s="13" customFormat="1" ht="11.25">
      <c r="B225" s="217"/>
      <c r="C225" s="218"/>
      <c r="D225" s="219" t="s">
        <v>164</v>
      </c>
      <c r="E225" s="220" t="s">
        <v>1</v>
      </c>
      <c r="F225" s="221" t="s">
        <v>1750</v>
      </c>
      <c r="G225" s="218"/>
      <c r="H225" s="220" t="s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164</v>
      </c>
      <c r="AU225" s="227" t="s">
        <v>89</v>
      </c>
      <c r="AV225" s="13" t="s">
        <v>87</v>
      </c>
      <c r="AW225" s="13" t="s">
        <v>34</v>
      </c>
      <c r="AX225" s="13" t="s">
        <v>79</v>
      </c>
      <c r="AY225" s="227" t="s">
        <v>154</v>
      </c>
    </row>
    <row r="226" spans="1:65" s="13" customFormat="1" ht="11.25">
      <c r="B226" s="217"/>
      <c r="C226" s="218"/>
      <c r="D226" s="219" t="s">
        <v>164</v>
      </c>
      <c r="E226" s="220" t="s">
        <v>1</v>
      </c>
      <c r="F226" s="221" t="s">
        <v>1744</v>
      </c>
      <c r="G226" s="218"/>
      <c r="H226" s="220" t="s">
        <v>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164</v>
      </c>
      <c r="AU226" s="227" t="s">
        <v>89</v>
      </c>
      <c r="AV226" s="13" t="s">
        <v>87</v>
      </c>
      <c r="AW226" s="13" t="s">
        <v>34</v>
      </c>
      <c r="AX226" s="13" t="s">
        <v>79</v>
      </c>
      <c r="AY226" s="227" t="s">
        <v>154</v>
      </c>
    </row>
    <row r="227" spans="1:65" s="14" customFormat="1" ht="11.25">
      <c r="B227" s="228"/>
      <c r="C227" s="229"/>
      <c r="D227" s="219" t="s">
        <v>164</v>
      </c>
      <c r="E227" s="230" t="s">
        <v>1</v>
      </c>
      <c r="F227" s="231" t="s">
        <v>1751</v>
      </c>
      <c r="G227" s="229"/>
      <c r="H227" s="232">
        <v>9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164</v>
      </c>
      <c r="AU227" s="238" t="s">
        <v>89</v>
      </c>
      <c r="AV227" s="14" t="s">
        <v>89</v>
      </c>
      <c r="AW227" s="14" t="s">
        <v>34</v>
      </c>
      <c r="AX227" s="14" t="s">
        <v>79</v>
      </c>
      <c r="AY227" s="238" t="s">
        <v>154</v>
      </c>
    </row>
    <row r="228" spans="1:65" s="15" customFormat="1" ht="11.25">
      <c r="B228" s="239"/>
      <c r="C228" s="240"/>
      <c r="D228" s="219" t="s">
        <v>164</v>
      </c>
      <c r="E228" s="241" t="s">
        <v>1</v>
      </c>
      <c r="F228" s="242" t="s">
        <v>172</v>
      </c>
      <c r="G228" s="240"/>
      <c r="H228" s="243">
        <v>27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164</v>
      </c>
      <c r="AU228" s="249" t="s">
        <v>89</v>
      </c>
      <c r="AV228" s="15" t="s">
        <v>162</v>
      </c>
      <c r="AW228" s="15" t="s">
        <v>34</v>
      </c>
      <c r="AX228" s="15" t="s">
        <v>87</v>
      </c>
      <c r="AY228" s="249" t="s">
        <v>154</v>
      </c>
    </row>
    <row r="229" spans="1:65" s="2" customFormat="1" ht="36" customHeight="1">
      <c r="A229" s="35"/>
      <c r="B229" s="36"/>
      <c r="C229" s="204" t="s">
        <v>452</v>
      </c>
      <c r="D229" s="204" t="s">
        <v>157</v>
      </c>
      <c r="E229" s="205" t="s">
        <v>1762</v>
      </c>
      <c r="F229" s="206" t="s">
        <v>1763</v>
      </c>
      <c r="G229" s="207" t="s">
        <v>247</v>
      </c>
      <c r="H229" s="208">
        <v>87</v>
      </c>
      <c r="I229" s="209"/>
      <c r="J229" s="210">
        <f>ROUND(I229*H229,2)</f>
        <v>0</v>
      </c>
      <c r="K229" s="206" t="s">
        <v>161</v>
      </c>
      <c r="L229" s="40"/>
      <c r="M229" s="211" t="s">
        <v>1</v>
      </c>
      <c r="N229" s="212" t="s">
        <v>44</v>
      </c>
      <c r="O229" s="72"/>
      <c r="P229" s="213">
        <f>O229*H229</f>
        <v>0</v>
      </c>
      <c r="Q229" s="213">
        <v>4.0000000000000002E-4</v>
      </c>
      <c r="R229" s="213">
        <f>Q229*H229</f>
        <v>3.4800000000000005E-2</v>
      </c>
      <c r="S229" s="213">
        <v>0</v>
      </c>
      <c r="T229" s="21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5" t="s">
        <v>299</v>
      </c>
      <c r="AT229" s="215" t="s">
        <v>157</v>
      </c>
      <c r="AU229" s="215" t="s">
        <v>89</v>
      </c>
      <c r="AY229" s="18" t="s">
        <v>154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8" t="s">
        <v>87</v>
      </c>
      <c r="BK229" s="216">
        <f>ROUND(I229*H229,2)</f>
        <v>0</v>
      </c>
      <c r="BL229" s="18" t="s">
        <v>299</v>
      </c>
      <c r="BM229" s="215" t="s">
        <v>1764</v>
      </c>
    </row>
    <row r="230" spans="1:65" s="14" customFormat="1" ht="11.25">
      <c r="B230" s="228"/>
      <c r="C230" s="229"/>
      <c r="D230" s="219" t="s">
        <v>164</v>
      </c>
      <c r="E230" s="230" t="s">
        <v>1</v>
      </c>
      <c r="F230" s="231" t="s">
        <v>1765</v>
      </c>
      <c r="G230" s="229"/>
      <c r="H230" s="232">
        <v>87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164</v>
      </c>
      <c r="AU230" s="238" t="s">
        <v>89</v>
      </c>
      <c r="AV230" s="14" t="s">
        <v>89</v>
      </c>
      <c r="AW230" s="14" t="s">
        <v>34</v>
      </c>
      <c r="AX230" s="14" t="s">
        <v>87</v>
      </c>
      <c r="AY230" s="238" t="s">
        <v>154</v>
      </c>
    </row>
    <row r="231" spans="1:65" s="2" customFormat="1" ht="24" customHeight="1">
      <c r="A231" s="35"/>
      <c r="B231" s="36"/>
      <c r="C231" s="204" t="s">
        <v>449</v>
      </c>
      <c r="D231" s="204" t="s">
        <v>157</v>
      </c>
      <c r="E231" s="205" t="s">
        <v>1766</v>
      </c>
      <c r="F231" s="206" t="s">
        <v>1767</v>
      </c>
      <c r="G231" s="207" t="s">
        <v>247</v>
      </c>
      <c r="H231" s="208">
        <v>87</v>
      </c>
      <c r="I231" s="209"/>
      <c r="J231" s="210">
        <f>ROUND(I231*H231,2)</f>
        <v>0</v>
      </c>
      <c r="K231" s="206" t="s">
        <v>161</v>
      </c>
      <c r="L231" s="40"/>
      <c r="M231" s="211" t="s">
        <v>1</v>
      </c>
      <c r="N231" s="212" t="s">
        <v>44</v>
      </c>
      <c r="O231" s="72"/>
      <c r="P231" s="213">
        <f>O231*H231</f>
        <v>0</v>
      </c>
      <c r="Q231" s="213">
        <v>1.0000000000000001E-5</v>
      </c>
      <c r="R231" s="213">
        <f>Q231*H231</f>
        <v>8.7000000000000011E-4</v>
      </c>
      <c r="S231" s="213">
        <v>0</v>
      </c>
      <c r="T231" s="21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5" t="s">
        <v>299</v>
      </c>
      <c r="AT231" s="215" t="s">
        <v>157</v>
      </c>
      <c r="AU231" s="215" t="s">
        <v>89</v>
      </c>
      <c r="AY231" s="18" t="s">
        <v>154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8" t="s">
        <v>87</v>
      </c>
      <c r="BK231" s="216">
        <f>ROUND(I231*H231,2)</f>
        <v>0</v>
      </c>
      <c r="BL231" s="18" t="s">
        <v>299</v>
      </c>
      <c r="BM231" s="215" t="s">
        <v>1768</v>
      </c>
    </row>
    <row r="232" spans="1:65" s="2" customFormat="1" ht="16.5" customHeight="1">
      <c r="A232" s="35"/>
      <c r="B232" s="36"/>
      <c r="C232" s="204" t="s">
        <v>459</v>
      </c>
      <c r="D232" s="204" t="s">
        <v>157</v>
      </c>
      <c r="E232" s="205" t="s">
        <v>1769</v>
      </c>
      <c r="F232" s="206" t="s">
        <v>1770</v>
      </c>
      <c r="G232" s="207" t="s">
        <v>441</v>
      </c>
      <c r="H232" s="208">
        <v>6</v>
      </c>
      <c r="I232" s="209"/>
      <c r="J232" s="210">
        <f>ROUND(I232*H232,2)</f>
        <v>0</v>
      </c>
      <c r="K232" s="206" t="s">
        <v>161</v>
      </c>
      <c r="L232" s="40"/>
      <c r="M232" s="211" t="s">
        <v>1</v>
      </c>
      <c r="N232" s="212" t="s">
        <v>44</v>
      </c>
      <c r="O232" s="72"/>
      <c r="P232" s="213">
        <f>O232*H232</f>
        <v>0</v>
      </c>
      <c r="Q232" s="213">
        <v>5.6999999999999998E-4</v>
      </c>
      <c r="R232" s="213">
        <f>Q232*H232</f>
        <v>3.4199999999999999E-3</v>
      </c>
      <c r="S232" s="213">
        <v>0</v>
      </c>
      <c r="T232" s="21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5" t="s">
        <v>299</v>
      </c>
      <c r="AT232" s="215" t="s">
        <v>157</v>
      </c>
      <c r="AU232" s="215" t="s">
        <v>89</v>
      </c>
      <c r="AY232" s="18" t="s">
        <v>154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8" t="s">
        <v>87</v>
      </c>
      <c r="BK232" s="216">
        <f>ROUND(I232*H232,2)</f>
        <v>0</v>
      </c>
      <c r="BL232" s="18" t="s">
        <v>299</v>
      </c>
      <c r="BM232" s="215" t="s">
        <v>1771</v>
      </c>
    </row>
    <row r="233" spans="1:65" s="13" customFormat="1" ht="11.25">
      <c r="B233" s="217"/>
      <c r="C233" s="218"/>
      <c r="D233" s="219" t="s">
        <v>164</v>
      </c>
      <c r="E233" s="220" t="s">
        <v>1</v>
      </c>
      <c r="F233" s="221" t="s">
        <v>1772</v>
      </c>
      <c r="G233" s="218"/>
      <c r="H233" s="220" t="s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164</v>
      </c>
      <c r="AU233" s="227" t="s">
        <v>89</v>
      </c>
      <c r="AV233" s="13" t="s">
        <v>87</v>
      </c>
      <c r="AW233" s="13" t="s">
        <v>34</v>
      </c>
      <c r="AX233" s="13" t="s">
        <v>79</v>
      </c>
      <c r="AY233" s="227" t="s">
        <v>154</v>
      </c>
    </row>
    <row r="234" spans="1:65" s="14" customFormat="1" ht="11.25">
      <c r="B234" s="228"/>
      <c r="C234" s="229"/>
      <c r="D234" s="219" t="s">
        <v>164</v>
      </c>
      <c r="E234" s="230" t="s">
        <v>1</v>
      </c>
      <c r="F234" s="231" t="s">
        <v>197</v>
      </c>
      <c r="G234" s="229"/>
      <c r="H234" s="232">
        <v>6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164</v>
      </c>
      <c r="AU234" s="238" t="s">
        <v>89</v>
      </c>
      <c r="AV234" s="14" t="s">
        <v>89</v>
      </c>
      <c r="AW234" s="14" t="s">
        <v>34</v>
      </c>
      <c r="AX234" s="14" t="s">
        <v>87</v>
      </c>
      <c r="AY234" s="238" t="s">
        <v>154</v>
      </c>
    </row>
    <row r="235" spans="1:65" s="2" customFormat="1" ht="16.5" customHeight="1">
      <c r="A235" s="35"/>
      <c r="B235" s="36"/>
      <c r="C235" s="204" t="s">
        <v>463</v>
      </c>
      <c r="D235" s="204" t="s">
        <v>157</v>
      </c>
      <c r="E235" s="205" t="s">
        <v>1773</v>
      </c>
      <c r="F235" s="206" t="s">
        <v>1774</v>
      </c>
      <c r="G235" s="207" t="s">
        <v>441</v>
      </c>
      <c r="H235" s="208">
        <v>2</v>
      </c>
      <c r="I235" s="209"/>
      <c r="J235" s="210">
        <f>ROUND(I235*H235,2)</f>
        <v>0</v>
      </c>
      <c r="K235" s="206" t="s">
        <v>161</v>
      </c>
      <c r="L235" s="40"/>
      <c r="M235" s="211" t="s">
        <v>1</v>
      </c>
      <c r="N235" s="212" t="s">
        <v>44</v>
      </c>
      <c r="O235" s="72"/>
      <c r="P235" s="213">
        <f>O235*H235</f>
        <v>0</v>
      </c>
      <c r="Q235" s="213">
        <v>7.2000000000000005E-4</v>
      </c>
      <c r="R235" s="213">
        <f>Q235*H235</f>
        <v>1.4400000000000001E-3</v>
      </c>
      <c r="S235" s="213">
        <v>0</v>
      </c>
      <c r="T235" s="21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5" t="s">
        <v>299</v>
      </c>
      <c r="AT235" s="215" t="s">
        <v>157</v>
      </c>
      <c r="AU235" s="215" t="s">
        <v>89</v>
      </c>
      <c r="AY235" s="18" t="s">
        <v>154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8" t="s">
        <v>87</v>
      </c>
      <c r="BK235" s="216">
        <f>ROUND(I235*H235,2)</f>
        <v>0</v>
      </c>
      <c r="BL235" s="18" t="s">
        <v>299</v>
      </c>
      <c r="BM235" s="215" t="s">
        <v>1775</v>
      </c>
    </row>
    <row r="236" spans="1:65" s="13" customFormat="1" ht="11.25">
      <c r="B236" s="217"/>
      <c r="C236" s="218"/>
      <c r="D236" s="219" t="s">
        <v>164</v>
      </c>
      <c r="E236" s="220" t="s">
        <v>1</v>
      </c>
      <c r="F236" s="221" t="s">
        <v>1776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164</v>
      </c>
      <c r="AU236" s="227" t="s">
        <v>89</v>
      </c>
      <c r="AV236" s="13" t="s">
        <v>87</v>
      </c>
      <c r="AW236" s="13" t="s">
        <v>34</v>
      </c>
      <c r="AX236" s="13" t="s">
        <v>79</v>
      </c>
      <c r="AY236" s="227" t="s">
        <v>154</v>
      </c>
    </row>
    <row r="237" spans="1:65" s="14" customFormat="1" ht="11.25">
      <c r="B237" s="228"/>
      <c r="C237" s="229"/>
      <c r="D237" s="219" t="s">
        <v>164</v>
      </c>
      <c r="E237" s="230" t="s">
        <v>1</v>
      </c>
      <c r="F237" s="231" t="s">
        <v>89</v>
      </c>
      <c r="G237" s="229"/>
      <c r="H237" s="232">
        <v>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164</v>
      </c>
      <c r="AU237" s="238" t="s">
        <v>89</v>
      </c>
      <c r="AV237" s="14" t="s">
        <v>89</v>
      </c>
      <c r="AW237" s="14" t="s">
        <v>34</v>
      </c>
      <c r="AX237" s="14" t="s">
        <v>87</v>
      </c>
      <c r="AY237" s="238" t="s">
        <v>154</v>
      </c>
    </row>
    <row r="238" spans="1:65" s="2" customFormat="1" ht="24" customHeight="1">
      <c r="A238" s="35"/>
      <c r="B238" s="36"/>
      <c r="C238" s="204" t="s">
        <v>467</v>
      </c>
      <c r="D238" s="204" t="s">
        <v>157</v>
      </c>
      <c r="E238" s="205" t="s">
        <v>1777</v>
      </c>
      <c r="F238" s="206" t="s">
        <v>1778</v>
      </c>
      <c r="G238" s="207" t="s">
        <v>441</v>
      </c>
      <c r="H238" s="208">
        <v>1</v>
      </c>
      <c r="I238" s="209"/>
      <c r="J238" s="210">
        <f>ROUND(I238*H238,2)</f>
        <v>0</v>
      </c>
      <c r="K238" s="206" t="s">
        <v>161</v>
      </c>
      <c r="L238" s="40"/>
      <c r="M238" s="211" t="s">
        <v>1</v>
      </c>
      <c r="N238" s="212" t="s">
        <v>44</v>
      </c>
      <c r="O238" s="72"/>
      <c r="P238" s="213">
        <f>O238*H238</f>
        <v>0</v>
      </c>
      <c r="Q238" s="213">
        <v>5.6999999999999998E-4</v>
      </c>
      <c r="R238" s="213">
        <f>Q238*H238</f>
        <v>5.6999999999999998E-4</v>
      </c>
      <c r="S238" s="213">
        <v>0</v>
      </c>
      <c r="T238" s="21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5" t="s">
        <v>299</v>
      </c>
      <c r="AT238" s="215" t="s">
        <v>157</v>
      </c>
      <c r="AU238" s="215" t="s">
        <v>89</v>
      </c>
      <c r="AY238" s="18" t="s">
        <v>154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8" t="s">
        <v>87</v>
      </c>
      <c r="BK238" s="216">
        <f>ROUND(I238*H238,2)</f>
        <v>0</v>
      </c>
      <c r="BL238" s="18" t="s">
        <v>299</v>
      </c>
      <c r="BM238" s="215" t="s">
        <v>1779</v>
      </c>
    </row>
    <row r="239" spans="1:65" s="13" customFormat="1" ht="11.25">
      <c r="B239" s="217"/>
      <c r="C239" s="218"/>
      <c r="D239" s="219" t="s">
        <v>164</v>
      </c>
      <c r="E239" s="220" t="s">
        <v>1</v>
      </c>
      <c r="F239" s="221" t="s">
        <v>1780</v>
      </c>
      <c r="G239" s="218"/>
      <c r="H239" s="220" t="s">
        <v>1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164</v>
      </c>
      <c r="AU239" s="227" t="s">
        <v>89</v>
      </c>
      <c r="AV239" s="13" t="s">
        <v>87</v>
      </c>
      <c r="AW239" s="13" t="s">
        <v>34</v>
      </c>
      <c r="AX239" s="13" t="s">
        <v>79</v>
      </c>
      <c r="AY239" s="227" t="s">
        <v>154</v>
      </c>
    </row>
    <row r="240" spans="1:65" s="14" customFormat="1" ht="11.25">
      <c r="B240" s="228"/>
      <c r="C240" s="229"/>
      <c r="D240" s="219" t="s">
        <v>164</v>
      </c>
      <c r="E240" s="230" t="s">
        <v>1</v>
      </c>
      <c r="F240" s="231" t="s">
        <v>87</v>
      </c>
      <c r="G240" s="229"/>
      <c r="H240" s="232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164</v>
      </c>
      <c r="AU240" s="238" t="s">
        <v>89</v>
      </c>
      <c r="AV240" s="14" t="s">
        <v>89</v>
      </c>
      <c r="AW240" s="14" t="s">
        <v>34</v>
      </c>
      <c r="AX240" s="14" t="s">
        <v>87</v>
      </c>
      <c r="AY240" s="238" t="s">
        <v>154</v>
      </c>
    </row>
    <row r="241" spans="1:65" s="2" customFormat="1" ht="24" customHeight="1">
      <c r="A241" s="35"/>
      <c r="B241" s="36"/>
      <c r="C241" s="204" t="s">
        <v>473</v>
      </c>
      <c r="D241" s="204" t="s">
        <v>157</v>
      </c>
      <c r="E241" s="205" t="s">
        <v>1781</v>
      </c>
      <c r="F241" s="206" t="s">
        <v>1782</v>
      </c>
      <c r="G241" s="207" t="s">
        <v>441</v>
      </c>
      <c r="H241" s="208">
        <v>1</v>
      </c>
      <c r="I241" s="209"/>
      <c r="J241" s="210">
        <f>ROUND(I241*H241,2)</f>
        <v>0</v>
      </c>
      <c r="K241" s="206" t="s">
        <v>161</v>
      </c>
      <c r="L241" s="40"/>
      <c r="M241" s="211" t="s">
        <v>1</v>
      </c>
      <c r="N241" s="212" t="s">
        <v>44</v>
      </c>
      <c r="O241" s="72"/>
      <c r="P241" s="213">
        <f>O241*H241</f>
        <v>0</v>
      </c>
      <c r="Q241" s="213">
        <v>7.2000000000000005E-4</v>
      </c>
      <c r="R241" s="213">
        <f>Q241*H241</f>
        <v>7.2000000000000005E-4</v>
      </c>
      <c r="S241" s="213">
        <v>0</v>
      </c>
      <c r="T241" s="21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5" t="s">
        <v>299</v>
      </c>
      <c r="AT241" s="215" t="s">
        <v>157</v>
      </c>
      <c r="AU241" s="215" t="s">
        <v>89</v>
      </c>
      <c r="AY241" s="18" t="s">
        <v>154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8" t="s">
        <v>87</v>
      </c>
      <c r="BK241" s="216">
        <f>ROUND(I241*H241,2)</f>
        <v>0</v>
      </c>
      <c r="BL241" s="18" t="s">
        <v>299</v>
      </c>
      <c r="BM241" s="215" t="s">
        <v>1783</v>
      </c>
    </row>
    <row r="242" spans="1:65" s="13" customFormat="1" ht="11.25">
      <c r="B242" s="217"/>
      <c r="C242" s="218"/>
      <c r="D242" s="219" t="s">
        <v>164</v>
      </c>
      <c r="E242" s="220" t="s">
        <v>1</v>
      </c>
      <c r="F242" s="221" t="s">
        <v>1784</v>
      </c>
      <c r="G242" s="218"/>
      <c r="H242" s="220" t="s">
        <v>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164</v>
      </c>
      <c r="AU242" s="227" t="s">
        <v>89</v>
      </c>
      <c r="AV242" s="13" t="s">
        <v>87</v>
      </c>
      <c r="AW242" s="13" t="s">
        <v>34</v>
      </c>
      <c r="AX242" s="13" t="s">
        <v>79</v>
      </c>
      <c r="AY242" s="227" t="s">
        <v>154</v>
      </c>
    </row>
    <row r="243" spans="1:65" s="14" customFormat="1" ht="11.25">
      <c r="B243" s="228"/>
      <c r="C243" s="229"/>
      <c r="D243" s="219" t="s">
        <v>164</v>
      </c>
      <c r="E243" s="230" t="s">
        <v>1</v>
      </c>
      <c r="F243" s="231" t="s">
        <v>87</v>
      </c>
      <c r="G243" s="229"/>
      <c r="H243" s="232">
        <v>1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164</v>
      </c>
      <c r="AU243" s="238" t="s">
        <v>89</v>
      </c>
      <c r="AV243" s="14" t="s">
        <v>89</v>
      </c>
      <c r="AW243" s="14" t="s">
        <v>34</v>
      </c>
      <c r="AX243" s="14" t="s">
        <v>87</v>
      </c>
      <c r="AY243" s="238" t="s">
        <v>154</v>
      </c>
    </row>
    <row r="244" spans="1:65" s="2" customFormat="1" ht="24" customHeight="1">
      <c r="A244" s="35"/>
      <c r="B244" s="36"/>
      <c r="C244" s="204" t="s">
        <v>479</v>
      </c>
      <c r="D244" s="204" t="s">
        <v>157</v>
      </c>
      <c r="E244" s="205" t="s">
        <v>1785</v>
      </c>
      <c r="F244" s="206" t="s">
        <v>1786</v>
      </c>
      <c r="G244" s="207" t="s">
        <v>441</v>
      </c>
      <c r="H244" s="208">
        <v>1</v>
      </c>
      <c r="I244" s="209"/>
      <c r="J244" s="210">
        <f>ROUND(I244*H244,2)</f>
        <v>0</v>
      </c>
      <c r="K244" s="206" t="s">
        <v>161</v>
      </c>
      <c r="L244" s="40"/>
      <c r="M244" s="211" t="s">
        <v>1</v>
      </c>
      <c r="N244" s="212" t="s">
        <v>44</v>
      </c>
      <c r="O244" s="72"/>
      <c r="P244" s="213">
        <f>O244*H244</f>
        <v>0</v>
      </c>
      <c r="Q244" s="213">
        <v>3.5E-4</v>
      </c>
      <c r="R244" s="213">
        <f>Q244*H244</f>
        <v>3.5E-4</v>
      </c>
      <c r="S244" s="213">
        <v>0</v>
      </c>
      <c r="T244" s="21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5" t="s">
        <v>299</v>
      </c>
      <c r="AT244" s="215" t="s">
        <v>157</v>
      </c>
      <c r="AU244" s="215" t="s">
        <v>89</v>
      </c>
      <c r="AY244" s="18" t="s">
        <v>154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8" t="s">
        <v>87</v>
      </c>
      <c r="BK244" s="216">
        <f>ROUND(I244*H244,2)</f>
        <v>0</v>
      </c>
      <c r="BL244" s="18" t="s">
        <v>299</v>
      </c>
      <c r="BM244" s="215" t="s">
        <v>1787</v>
      </c>
    </row>
    <row r="245" spans="1:65" s="13" customFormat="1" ht="11.25">
      <c r="B245" s="217"/>
      <c r="C245" s="218"/>
      <c r="D245" s="219" t="s">
        <v>164</v>
      </c>
      <c r="E245" s="220" t="s">
        <v>1</v>
      </c>
      <c r="F245" s="221" t="s">
        <v>1788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164</v>
      </c>
      <c r="AU245" s="227" t="s">
        <v>89</v>
      </c>
      <c r="AV245" s="13" t="s">
        <v>87</v>
      </c>
      <c r="AW245" s="13" t="s">
        <v>34</v>
      </c>
      <c r="AX245" s="13" t="s">
        <v>79</v>
      </c>
      <c r="AY245" s="227" t="s">
        <v>154</v>
      </c>
    </row>
    <row r="246" spans="1:65" s="14" customFormat="1" ht="11.25">
      <c r="B246" s="228"/>
      <c r="C246" s="229"/>
      <c r="D246" s="219" t="s">
        <v>164</v>
      </c>
      <c r="E246" s="230" t="s">
        <v>1</v>
      </c>
      <c r="F246" s="231" t="s">
        <v>87</v>
      </c>
      <c r="G246" s="229"/>
      <c r="H246" s="232">
        <v>1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164</v>
      </c>
      <c r="AU246" s="238" t="s">
        <v>89</v>
      </c>
      <c r="AV246" s="14" t="s">
        <v>89</v>
      </c>
      <c r="AW246" s="14" t="s">
        <v>34</v>
      </c>
      <c r="AX246" s="14" t="s">
        <v>87</v>
      </c>
      <c r="AY246" s="238" t="s">
        <v>154</v>
      </c>
    </row>
    <row r="247" spans="1:65" s="2" customFormat="1" ht="24" customHeight="1">
      <c r="A247" s="35"/>
      <c r="B247" s="36"/>
      <c r="C247" s="204" t="s">
        <v>486</v>
      </c>
      <c r="D247" s="204" t="s">
        <v>157</v>
      </c>
      <c r="E247" s="205" t="s">
        <v>1789</v>
      </c>
      <c r="F247" s="206" t="s">
        <v>1790</v>
      </c>
      <c r="G247" s="207" t="s">
        <v>441</v>
      </c>
      <c r="H247" s="208">
        <v>1</v>
      </c>
      <c r="I247" s="209"/>
      <c r="J247" s="210">
        <f>ROUND(I247*H247,2)</f>
        <v>0</v>
      </c>
      <c r="K247" s="206" t="s">
        <v>161</v>
      </c>
      <c r="L247" s="40"/>
      <c r="M247" s="211" t="s">
        <v>1</v>
      </c>
      <c r="N247" s="212" t="s">
        <v>44</v>
      </c>
      <c r="O247" s="72"/>
      <c r="P247" s="213">
        <f>O247*H247</f>
        <v>0</v>
      </c>
      <c r="Q247" s="213">
        <v>5.5999999999999995E-4</v>
      </c>
      <c r="R247" s="213">
        <f>Q247*H247</f>
        <v>5.5999999999999995E-4</v>
      </c>
      <c r="S247" s="213">
        <v>0</v>
      </c>
      <c r="T247" s="21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5" t="s">
        <v>299</v>
      </c>
      <c r="AT247" s="215" t="s">
        <v>157</v>
      </c>
      <c r="AU247" s="215" t="s">
        <v>89</v>
      </c>
      <c r="AY247" s="18" t="s">
        <v>154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8" t="s">
        <v>87</v>
      </c>
      <c r="BK247" s="216">
        <f>ROUND(I247*H247,2)</f>
        <v>0</v>
      </c>
      <c r="BL247" s="18" t="s">
        <v>299</v>
      </c>
      <c r="BM247" s="215" t="s">
        <v>1791</v>
      </c>
    </row>
    <row r="248" spans="1:65" s="13" customFormat="1" ht="11.25">
      <c r="B248" s="217"/>
      <c r="C248" s="218"/>
      <c r="D248" s="219" t="s">
        <v>164</v>
      </c>
      <c r="E248" s="220" t="s">
        <v>1</v>
      </c>
      <c r="F248" s="221" t="s">
        <v>1792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164</v>
      </c>
      <c r="AU248" s="227" t="s">
        <v>89</v>
      </c>
      <c r="AV248" s="13" t="s">
        <v>87</v>
      </c>
      <c r="AW248" s="13" t="s">
        <v>34</v>
      </c>
      <c r="AX248" s="13" t="s">
        <v>79</v>
      </c>
      <c r="AY248" s="227" t="s">
        <v>154</v>
      </c>
    </row>
    <row r="249" spans="1:65" s="14" customFormat="1" ht="11.25">
      <c r="B249" s="228"/>
      <c r="C249" s="229"/>
      <c r="D249" s="219" t="s">
        <v>164</v>
      </c>
      <c r="E249" s="230" t="s">
        <v>1</v>
      </c>
      <c r="F249" s="231" t="s">
        <v>87</v>
      </c>
      <c r="G249" s="229"/>
      <c r="H249" s="232">
        <v>1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164</v>
      </c>
      <c r="AU249" s="238" t="s">
        <v>89</v>
      </c>
      <c r="AV249" s="14" t="s">
        <v>89</v>
      </c>
      <c r="AW249" s="14" t="s">
        <v>34</v>
      </c>
      <c r="AX249" s="14" t="s">
        <v>87</v>
      </c>
      <c r="AY249" s="238" t="s">
        <v>154</v>
      </c>
    </row>
    <row r="250" spans="1:65" s="2" customFormat="1" ht="24" customHeight="1">
      <c r="A250" s="35"/>
      <c r="B250" s="36"/>
      <c r="C250" s="204" t="s">
        <v>492</v>
      </c>
      <c r="D250" s="204" t="s">
        <v>157</v>
      </c>
      <c r="E250" s="205" t="s">
        <v>1793</v>
      </c>
      <c r="F250" s="206" t="s">
        <v>1794</v>
      </c>
      <c r="G250" s="207" t="s">
        <v>441</v>
      </c>
      <c r="H250" s="208">
        <v>1</v>
      </c>
      <c r="I250" s="209"/>
      <c r="J250" s="210">
        <f>ROUND(I250*H250,2)</f>
        <v>0</v>
      </c>
      <c r="K250" s="206" t="s">
        <v>161</v>
      </c>
      <c r="L250" s="40"/>
      <c r="M250" s="211" t="s">
        <v>1</v>
      </c>
      <c r="N250" s="212" t="s">
        <v>44</v>
      </c>
      <c r="O250" s="72"/>
      <c r="P250" s="213">
        <f>O250*H250</f>
        <v>0</v>
      </c>
      <c r="Q250" s="213">
        <v>1.09E-3</v>
      </c>
      <c r="R250" s="213">
        <f>Q250*H250</f>
        <v>1.09E-3</v>
      </c>
      <c r="S250" s="213">
        <v>0</v>
      </c>
      <c r="T250" s="21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5" t="s">
        <v>299</v>
      </c>
      <c r="AT250" s="215" t="s">
        <v>157</v>
      </c>
      <c r="AU250" s="215" t="s">
        <v>89</v>
      </c>
      <c r="AY250" s="18" t="s">
        <v>154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8" t="s">
        <v>87</v>
      </c>
      <c r="BK250" s="216">
        <f>ROUND(I250*H250,2)</f>
        <v>0</v>
      </c>
      <c r="BL250" s="18" t="s">
        <v>299</v>
      </c>
      <c r="BM250" s="215" t="s">
        <v>1795</v>
      </c>
    </row>
    <row r="251" spans="1:65" s="2" customFormat="1" ht="36" customHeight="1">
      <c r="A251" s="35"/>
      <c r="B251" s="36"/>
      <c r="C251" s="204" t="s">
        <v>496</v>
      </c>
      <c r="D251" s="204" t="s">
        <v>157</v>
      </c>
      <c r="E251" s="205" t="s">
        <v>1796</v>
      </c>
      <c r="F251" s="206" t="s">
        <v>1797</v>
      </c>
      <c r="G251" s="207" t="s">
        <v>441</v>
      </c>
      <c r="H251" s="208">
        <v>1</v>
      </c>
      <c r="I251" s="209"/>
      <c r="J251" s="210">
        <f>ROUND(I251*H251,2)</f>
        <v>0</v>
      </c>
      <c r="K251" s="206" t="s">
        <v>1</v>
      </c>
      <c r="L251" s="40"/>
      <c r="M251" s="211" t="s">
        <v>1</v>
      </c>
      <c r="N251" s="212" t="s">
        <v>44</v>
      </c>
      <c r="O251" s="72"/>
      <c r="P251" s="213">
        <f>O251*H251</f>
        <v>0</v>
      </c>
      <c r="Q251" s="213">
        <v>1.1800000000000001E-3</v>
      </c>
      <c r="R251" s="213">
        <f>Q251*H251</f>
        <v>1.1800000000000001E-3</v>
      </c>
      <c r="S251" s="213">
        <v>0</v>
      </c>
      <c r="T251" s="21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5" t="s">
        <v>299</v>
      </c>
      <c r="AT251" s="215" t="s">
        <v>157</v>
      </c>
      <c r="AU251" s="215" t="s">
        <v>89</v>
      </c>
      <c r="AY251" s="18" t="s">
        <v>154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8" t="s">
        <v>87</v>
      </c>
      <c r="BK251" s="216">
        <f>ROUND(I251*H251,2)</f>
        <v>0</v>
      </c>
      <c r="BL251" s="18" t="s">
        <v>299</v>
      </c>
      <c r="BM251" s="215" t="s">
        <v>1798</v>
      </c>
    </row>
    <row r="252" spans="1:65" s="2" customFormat="1" ht="36" customHeight="1">
      <c r="A252" s="35"/>
      <c r="B252" s="36"/>
      <c r="C252" s="204" t="s">
        <v>501</v>
      </c>
      <c r="D252" s="204" t="s">
        <v>157</v>
      </c>
      <c r="E252" s="205" t="s">
        <v>1799</v>
      </c>
      <c r="F252" s="206" t="s">
        <v>1800</v>
      </c>
      <c r="G252" s="207" t="s">
        <v>441</v>
      </c>
      <c r="H252" s="208">
        <v>1</v>
      </c>
      <c r="I252" s="209"/>
      <c r="J252" s="210">
        <f>ROUND(I252*H252,2)</f>
        <v>0</v>
      </c>
      <c r="K252" s="206" t="s">
        <v>1</v>
      </c>
      <c r="L252" s="40"/>
      <c r="M252" s="211" t="s">
        <v>1</v>
      </c>
      <c r="N252" s="212" t="s">
        <v>44</v>
      </c>
      <c r="O252" s="72"/>
      <c r="P252" s="213">
        <f>O252*H252</f>
        <v>0</v>
      </c>
      <c r="Q252" s="213">
        <v>3.0899999999999999E-3</v>
      </c>
      <c r="R252" s="213">
        <f>Q252*H252</f>
        <v>3.0899999999999999E-3</v>
      </c>
      <c r="S252" s="213">
        <v>0</v>
      </c>
      <c r="T252" s="21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5" t="s">
        <v>299</v>
      </c>
      <c r="AT252" s="215" t="s">
        <v>157</v>
      </c>
      <c r="AU252" s="215" t="s">
        <v>89</v>
      </c>
      <c r="AY252" s="18" t="s">
        <v>154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8" t="s">
        <v>87</v>
      </c>
      <c r="BK252" s="216">
        <f>ROUND(I252*H252,2)</f>
        <v>0</v>
      </c>
      <c r="BL252" s="18" t="s">
        <v>299</v>
      </c>
      <c r="BM252" s="215" t="s">
        <v>1801</v>
      </c>
    </row>
    <row r="253" spans="1:65" s="2" customFormat="1" ht="24" customHeight="1">
      <c r="A253" s="35"/>
      <c r="B253" s="36"/>
      <c r="C253" s="204" t="s">
        <v>507</v>
      </c>
      <c r="D253" s="204" t="s">
        <v>157</v>
      </c>
      <c r="E253" s="205" t="s">
        <v>1802</v>
      </c>
      <c r="F253" s="206" t="s">
        <v>1803</v>
      </c>
      <c r="G253" s="207" t="s">
        <v>441</v>
      </c>
      <c r="H253" s="208">
        <v>14</v>
      </c>
      <c r="I253" s="209"/>
      <c r="J253" s="210">
        <f>ROUND(I253*H253,2)</f>
        <v>0</v>
      </c>
      <c r="K253" s="206" t="s">
        <v>161</v>
      </c>
      <c r="L253" s="40"/>
      <c r="M253" s="211" t="s">
        <v>1</v>
      </c>
      <c r="N253" s="212" t="s">
        <v>44</v>
      </c>
      <c r="O253" s="72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5" t="s">
        <v>299</v>
      </c>
      <c r="AT253" s="215" t="s">
        <v>157</v>
      </c>
      <c r="AU253" s="215" t="s">
        <v>89</v>
      </c>
      <c r="AY253" s="18" t="s">
        <v>154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8" t="s">
        <v>87</v>
      </c>
      <c r="BK253" s="216">
        <f>ROUND(I253*H253,2)</f>
        <v>0</v>
      </c>
      <c r="BL253" s="18" t="s">
        <v>299</v>
      </c>
      <c r="BM253" s="215" t="s">
        <v>1804</v>
      </c>
    </row>
    <row r="254" spans="1:65" s="2" customFormat="1" ht="36" customHeight="1">
      <c r="A254" s="35"/>
      <c r="B254" s="36"/>
      <c r="C254" s="204" t="s">
        <v>513</v>
      </c>
      <c r="D254" s="204" t="s">
        <v>157</v>
      </c>
      <c r="E254" s="205" t="s">
        <v>1805</v>
      </c>
      <c r="F254" s="206" t="s">
        <v>1806</v>
      </c>
      <c r="G254" s="207" t="s">
        <v>186</v>
      </c>
      <c r="H254" s="208">
        <v>0.13900000000000001</v>
      </c>
      <c r="I254" s="209"/>
      <c r="J254" s="210">
        <f>ROUND(I254*H254,2)</f>
        <v>0</v>
      </c>
      <c r="K254" s="206" t="s">
        <v>161</v>
      </c>
      <c r="L254" s="40"/>
      <c r="M254" s="211" t="s">
        <v>1</v>
      </c>
      <c r="N254" s="212" t="s">
        <v>44</v>
      </c>
      <c r="O254" s="72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5" t="s">
        <v>299</v>
      </c>
      <c r="AT254" s="215" t="s">
        <v>157</v>
      </c>
      <c r="AU254" s="215" t="s">
        <v>89</v>
      </c>
      <c r="AY254" s="18" t="s">
        <v>154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87</v>
      </c>
      <c r="BK254" s="216">
        <f>ROUND(I254*H254,2)</f>
        <v>0</v>
      </c>
      <c r="BL254" s="18" t="s">
        <v>299</v>
      </c>
      <c r="BM254" s="215" t="s">
        <v>1807</v>
      </c>
    </row>
    <row r="255" spans="1:65" s="12" customFormat="1" ht="22.9" customHeight="1">
      <c r="B255" s="188"/>
      <c r="C255" s="189"/>
      <c r="D255" s="190" t="s">
        <v>78</v>
      </c>
      <c r="E255" s="202" t="s">
        <v>1808</v>
      </c>
      <c r="F255" s="202" t="s">
        <v>1809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SUM(P256:P304)</f>
        <v>0</v>
      </c>
      <c r="Q255" s="196"/>
      <c r="R255" s="197">
        <f>SUM(R256:R304)</f>
        <v>0.21216000000000004</v>
      </c>
      <c r="S255" s="196"/>
      <c r="T255" s="198">
        <f>SUM(T256:T304)</f>
        <v>0.20857000000000003</v>
      </c>
      <c r="AR255" s="199" t="s">
        <v>89</v>
      </c>
      <c r="AT255" s="200" t="s">
        <v>78</v>
      </c>
      <c r="AU255" s="200" t="s">
        <v>87</v>
      </c>
      <c r="AY255" s="199" t="s">
        <v>154</v>
      </c>
      <c r="BK255" s="201">
        <f>SUM(BK256:BK304)</f>
        <v>0</v>
      </c>
    </row>
    <row r="256" spans="1:65" s="2" customFormat="1" ht="16.5" customHeight="1">
      <c r="A256" s="35"/>
      <c r="B256" s="36"/>
      <c r="C256" s="204" t="s">
        <v>522</v>
      </c>
      <c r="D256" s="204" t="s">
        <v>157</v>
      </c>
      <c r="E256" s="205" t="s">
        <v>1810</v>
      </c>
      <c r="F256" s="206" t="s">
        <v>1811</v>
      </c>
      <c r="G256" s="207" t="s">
        <v>1812</v>
      </c>
      <c r="H256" s="208">
        <v>3</v>
      </c>
      <c r="I256" s="209"/>
      <c r="J256" s="210">
        <f>ROUND(I256*H256,2)</f>
        <v>0</v>
      </c>
      <c r="K256" s="206" t="s">
        <v>161</v>
      </c>
      <c r="L256" s="40"/>
      <c r="M256" s="211" t="s">
        <v>1</v>
      </c>
      <c r="N256" s="212" t="s">
        <v>44</v>
      </c>
      <c r="O256" s="72"/>
      <c r="P256" s="213">
        <f>O256*H256</f>
        <v>0</v>
      </c>
      <c r="Q256" s="213">
        <v>0</v>
      </c>
      <c r="R256" s="213">
        <f>Q256*H256</f>
        <v>0</v>
      </c>
      <c r="S256" s="213">
        <v>1.9460000000000002E-2</v>
      </c>
      <c r="T256" s="214">
        <f>S256*H256</f>
        <v>5.8380000000000001E-2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5" t="s">
        <v>299</v>
      </c>
      <c r="AT256" s="215" t="s">
        <v>157</v>
      </c>
      <c r="AU256" s="215" t="s">
        <v>89</v>
      </c>
      <c r="AY256" s="18" t="s">
        <v>154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8" t="s">
        <v>87</v>
      </c>
      <c r="BK256" s="216">
        <f>ROUND(I256*H256,2)</f>
        <v>0</v>
      </c>
      <c r="BL256" s="18" t="s">
        <v>299</v>
      </c>
      <c r="BM256" s="215" t="s">
        <v>1813</v>
      </c>
    </row>
    <row r="257" spans="1:65" s="2" customFormat="1" ht="24" customHeight="1">
      <c r="A257" s="35"/>
      <c r="B257" s="36"/>
      <c r="C257" s="204" t="s">
        <v>528</v>
      </c>
      <c r="D257" s="204" t="s">
        <v>157</v>
      </c>
      <c r="E257" s="205" t="s">
        <v>1814</v>
      </c>
      <c r="F257" s="206" t="s">
        <v>1815</v>
      </c>
      <c r="G257" s="207" t="s">
        <v>1812</v>
      </c>
      <c r="H257" s="208">
        <v>2</v>
      </c>
      <c r="I257" s="209"/>
      <c r="J257" s="210">
        <f>ROUND(I257*H257,2)</f>
        <v>0</v>
      </c>
      <c r="K257" s="206" t="s">
        <v>161</v>
      </c>
      <c r="L257" s="40"/>
      <c r="M257" s="211" t="s">
        <v>1</v>
      </c>
      <c r="N257" s="212" t="s">
        <v>44</v>
      </c>
      <c r="O257" s="72"/>
      <c r="P257" s="213">
        <f>O257*H257</f>
        <v>0</v>
      </c>
      <c r="Q257" s="213">
        <v>0</v>
      </c>
      <c r="R257" s="213">
        <f>Q257*H257</f>
        <v>0</v>
      </c>
      <c r="S257" s="213">
        <v>9.1999999999999998E-3</v>
      </c>
      <c r="T257" s="214">
        <f>S257*H257</f>
        <v>1.84E-2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5" t="s">
        <v>299</v>
      </c>
      <c r="AT257" s="215" t="s">
        <v>157</v>
      </c>
      <c r="AU257" s="215" t="s">
        <v>89</v>
      </c>
      <c r="AY257" s="18" t="s">
        <v>154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8" t="s">
        <v>87</v>
      </c>
      <c r="BK257" s="216">
        <f>ROUND(I257*H257,2)</f>
        <v>0</v>
      </c>
      <c r="BL257" s="18" t="s">
        <v>299</v>
      </c>
      <c r="BM257" s="215" t="s">
        <v>1816</v>
      </c>
    </row>
    <row r="258" spans="1:65" s="2" customFormat="1" ht="24" customHeight="1">
      <c r="A258" s="35"/>
      <c r="B258" s="36"/>
      <c r="C258" s="204" t="s">
        <v>545</v>
      </c>
      <c r="D258" s="204" t="s">
        <v>157</v>
      </c>
      <c r="E258" s="205" t="s">
        <v>1817</v>
      </c>
      <c r="F258" s="206" t="s">
        <v>1818</v>
      </c>
      <c r="G258" s="207" t="s">
        <v>1812</v>
      </c>
      <c r="H258" s="208">
        <v>2</v>
      </c>
      <c r="I258" s="209"/>
      <c r="J258" s="210">
        <f>ROUND(I258*H258,2)</f>
        <v>0</v>
      </c>
      <c r="K258" s="206" t="s">
        <v>161</v>
      </c>
      <c r="L258" s="40"/>
      <c r="M258" s="211" t="s">
        <v>1</v>
      </c>
      <c r="N258" s="212" t="s">
        <v>44</v>
      </c>
      <c r="O258" s="72"/>
      <c r="P258" s="213">
        <f>O258*H258</f>
        <v>0</v>
      </c>
      <c r="Q258" s="213">
        <v>0</v>
      </c>
      <c r="R258" s="213">
        <f>Q258*H258</f>
        <v>0</v>
      </c>
      <c r="S258" s="213">
        <v>1.8800000000000001E-2</v>
      </c>
      <c r="T258" s="214">
        <f>S258*H258</f>
        <v>3.7600000000000001E-2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5" t="s">
        <v>299</v>
      </c>
      <c r="AT258" s="215" t="s">
        <v>157</v>
      </c>
      <c r="AU258" s="215" t="s">
        <v>89</v>
      </c>
      <c r="AY258" s="18" t="s">
        <v>154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8" t="s">
        <v>87</v>
      </c>
      <c r="BK258" s="216">
        <f>ROUND(I258*H258,2)</f>
        <v>0</v>
      </c>
      <c r="BL258" s="18" t="s">
        <v>299</v>
      </c>
      <c r="BM258" s="215" t="s">
        <v>1819</v>
      </c>
    </row>
    <row r="259" spans="1:65" s="2" customFormat="1" ht="16.5" customHeight="1">
      <c r="A259" s="35"/>
      <c r="B259" s="36"/>
      <c r="C259" s="204" t="s">
        <v>556</v>
      </c>
      <c r="D259" s="204" t="s">
        <v>157</v>
      </c>
      <c r="E259" s="205" t="s">
        <v>1820</v>
      </c>
      <c r="F259" s="206" t="s">
        <v>1821</v>
      </c>
      <c r="G259" s="207" t="s">
        <v>1812</v>
      </c>
      <c r="H259" s="208">
        <v>7</v>
      </c>
      <c r="I259" s="209"/>
      <c r="J259" s="210">
        <f>ROUND(I259*H259,2)</f>
        <v>0</v>
      </c>
      <c r="K259" s="206" t="s">
        <v>161</v>
      </c>
      <c r="L259" s="40"/>
      <c r="M259" s="211" t="s">
        <v>1</v>
      </c>
      <c r="N259" s="212" t="s">
        <v>44</v>
      </c>
      <c r="O259" s="72"/>
      <c r="P259" s="213">
        <f>O259*H259</f>
        <v>0</v>
      </c>
      <c r="Q259" s="213">
        <v>0</v>
      </c>
      <c r="R259" s="213">
        <f>Q259*H259</f>
        <v>0</v>
      </c>
      <c r="S259" s="213">
        <v>1.56E-3</v>
      </c>
      <c r="T259" s="214">
        <f>S259*H259</f>
        <v>1.0919999999999999E-2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5" t="s">
        <v>299</v>
      </c>
      <c r="AT259" s="215" t="s">
        <v>157</v>
      </c>
      <c r="AU259" s="215" t="s">
        <v>89</v>
      </c>
      <c r="AY259" s="18" t="s">
        <v>154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8" t="s">
        <v>87</v>
      </c>
      <c r="BK259" s="216">
        <f>ROUND(I259*H259,2)</f>
        <v>0</v>
      </c>
      <c r="BL259" s="18" t="s">
        <v>299</v>
      </c>
      <c r="BM259" s="215" t="s">
        <v>1822</v>
      </c>
    </row>
    <row r="260" spans="1:65" s="13" customFormat="1" ht="11.25">
      <c r="B260" s="217"/>
      <c r="C260" s="218"/>
      <c r="D260" s="219" t="s">
        <v>164</v>
      </c>
      <c r="E260" s="220" t="s">
        <v>1</v>
      </c>
      <c r="F260" s="221" t="s">
        <v>1823</v>
      </c>
      <c r="G260" s="218"/>
      <c r="H260" s="220" t="s">
        <v>1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164</v>
      </c>
      <c r="AU260" s="227" t="s">
        <v>89</v>
      </c>
      <c r="AV260" s="13" t="s">
        <v>87</v>
      </c>
      <c r="AW260" s="13" t="s">
        <v>34</v>
      </c>
      <c r="AX260" s="13" t="s">
        <v>79</v>
      </c>
      <c r="AY260" s="227" t="s">
        <v>154</v>
      </c>
    </row>
    <row r="261" spans="1:65" s="14" customFormat="1" ht="11.25">
      <c r="B261" s="228"/>
      <c r="C261" s="229"/>
      <c r="D261" s="219" t="s">
        <v>164</v>
      </c>
      <c r="E261" s="230" t="s">
        <v>1</v>
      </c>
      <c r="F261" s="231" t="s">
        <v>155</v>
      </c>
      <c r="G261" s="229"/>
      <c r="H261" s="232">
        <v>3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164</v>
      </c>
      <c r="AU261" s="238" t="s">
        <v>89</v>
      </c>
      <c r="AV261" s="14" t="s">
        <v>89</v>
      </c>
      <c r="AW261" s="14" t="s">
        <v>34</v>
      </c>
      <c r="AX261" s="14" t="s">
        <v>79</v>
      </c>
      <c r="AY261" s="238" t="s">
        <v>154</v>
      </c>
    </row>
    <row r="262" spans="1:65" s="13" customFormat="1" ht="11.25">
      <c r="B262" s="217"/>
      <c r="C262" s="218"/>
      <c r="D262" s="219" t="s">
        <v>164</v>
      </c>
      <c r="E262" s="220" t="s">
        <v>1</v>
      </c>
      <c r="F262" s="221" t="s">
        <v>1824</v>
      </c>
      <c r="G262" s="218"/>
      <c r="H262" s="220" t="s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164</v>
      </c>
      <c r="AU262" s="227" t="s">
        <v>89</v>
      </c>
      <c r="AV262" s="13" t="s">
        <v>87</v>
      </c>
      <c r="AW262" s="13" t="s">
        <v>34</v>
      </c>
      <c r="AX262" s="13" t="s">
        <v>79</v>
      </c>
      <c r="AY262" s="227" t="s">
        <v>154</v>
      </c>
    </row>
    <row r="263" spans="1:65" s="14" customFormat="1" ht="11.25">
      <c r="B263" s="228"/>
      <c r="C263" s="229"/>
      <c r="D263" s="219" t="s">
        <v>164</v>
      </c>
      <c r="E263" s="230" t="s">
        <v>1</v>
      </c>
      <c r="F263" s="231" t="s">
        <v>89</v>
      </c>
      <c r="G263" s="229"/>
      <c r="H263" s="232">
        <v>2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164</v>
      </c>
      <c r="AU263" s="238" t="s">
        <v>89</v>
      </c>
      <c r="AV263" s="14" t="s">
        <v>89</v>
      </c>
      <c r="AW263" s="14" t="s">
        <v>34</v>
      </c>
      <c r="AX263" s="14" t="s">
        <v>79</v>
      </c>
      <c r="AY263" s="238" t="s">
        <v>154</v>
      </c>
    </row>
    <row r="264" spans="1:65" s="13" customFormat="1" ht="11.25">
      <c r="B264" s="217"/>
      <c r="C264" s="218"/>
      <c r="D264" s="219" t="s">
        <v>164</v>
      </c>
      <c r="E264" s="220" t="s">
        <v>1</v>
      </c>
      <c r="F264" s="221" t="s">
        <v>1825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164</v>
      </c>
      <c r="AU264" s="227" t="s">
        <v>89</v>
      </c>
      <c r="AV264" s="13" t="s">
        <v>87</v>
      </c>
      <c r="AW264" s="13" t="s">
        <v>34</v>
      </c>
      <c r="AX264" s="13" t="s">
        <v>79</v>
      </c>
      <c r="AY264" s="227" t="s">
        <v>154</v>
      </c>
    </row>
    <row r="265" spans="1:65" s="14" customFormat="1" ht="11.25">
      <c r="B265" s="228"/>
      <c r="C265" s="229"/>
      <c r="D265" s="219" t="s">
        <v>164</v>
      </c>
      <c r="E265" s="230" t="s">
        <v>1</v>
      </c>
      <c r="F265" s="231" t="s">
        <v>89</v>
      </c>
      <c r="G265" s="229"/>
      <c r="H265" s="232">
        <v>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164</v>
      </c>
      <c r="AU265" s="238" t="s">
        <v>89</v>
      </c>
      <c r="AV265" s="14" t="s">
        <v>89</v>
      </c>
      <c r="AW265" s="14" t="s">
        <v>34</v>
      </c>
      <c r="AX265" s="14" t="s">
        <v>79</v>
      </c>
      <c r="AY265" s="238" t="s">
        <v>154</v>
      </c>
    </row>
    <row r="266" spans="1:65" s="15" customFormat="1" ht="11.25">
      <c r="B266" s="239"/>
      <c r="C266" s="240"/>
      <c r="D266" s="219" t="s">
        <v>164</v>
      </c>
      <c r="E266" s="241" t="s">
        <v>1</v>
      </c>
      <c r="F266" s="242" t="s">
        <v>172</v>
      </c>
      <c r="G266" s="240"/>
      <c r="H266" s="243">
        <v>7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164</v>
      </c>
      <c r="AU266" s="249" t="s">
        <v>89</v>
      </c>
      <c r="AV266" s="15" t="s">
        <v>162</v>
      </c>
      <c r="AW266" s="15" t="s">
        <v>34</v>
      </c>
      <c r="AX266" s="15" t="s">
        <v>87</v>
      </c>
      <c r="AY266" s="249" t="s">
        <v>154</v>
      </c>
    </row>
    <row r="267" spans="1:65" s="2" customFormat="1" ht="24" customHeight="1">
      <c r="A267" s="35"/>
      <c r="B267" s="36"/>
      <c r="C267" s="204" t="s">
        <v>564</v>
      </c>
      <c r="D267" s="204" t="s">
        <v>157</v>
      </c>
      <c r="E267" s="205" t="s">
        <v>1826</v>
      </c>
      <c r="F267" s="206" t="s">
        <v>1827</v>
      </c>
      <c r="G267" s="207" t="s">
        <v>441</v>
      </c>
      <c r="H267" s="208">
        <v>7</v>
      </c>
      <c r="I267" s="209"/>
      <c r="J267" s="210">
        <f>ROUND(I267*H267,2)</f>
        <v>0</v>
      </c>
      <c r="K267" s="206" t="s">
        <v>161</v>
      </c>
      <c r="L267" s="40"/>
      <c r="M267" s="211" t="s">
        <v>1</v>
      </c>
      <c r="N267" s="212" t="s">
        <v>44</v>
      </c>
      <c r="O267" s="72"/>
      <c r="P267" s="213">
        <f>O267*H267</f>
        <v>0</v>
      </c>
      <c r="Q267" s="213">
        <v>0</v>
      </c>
      <c r="R267" s="213">
        <f>Q267*H267</f>
        <v>0</v>
      </c>
      <c r="S267" s="213">
        <v>8.4999999999999995E-4</v>
      </c>
      <c r="T267" s="214">
        <f>S267*H267</f>
        <v>5.9499999999999996E-3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5" t="s">
        <v>299</v>
      </c>
      <c r="AT267" s="215" t="s">
        <v>157</v>
      </c>
      <c r="AU267" s="215" t="s">
        <v>89</v>
      </c>
      <c r="AY267" s="18" t="s">
        <v>154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8" t="s">
        <v>87</v>
      </c>
      <c r="BK267" s="216">
        <f>ROUND(I267*H267,2)</f>
        <v>0</v>
      </c>
      <c r="BL267" s="18" t="s">
        <v>299</v>
      </c>
      <c r="BM267" s="215" t="s">
        <v>1828</v>
      </c>
    </row>
    <row r="268" spans="1:65" s="2" customFormat="1" ht="24" customHeight="1">
      <c r="A268" s="35"/>
      <c r="B268" s="36"/>
      <c r="C268" s="204" t="s">
        <v>573</v>
      </c>
      <c r="D268" s="204" t="s">
        <v>157</v>
      </c>
      <c r="E268" s="205" t="s">
        <v>1829</v>
      </c>
      <c r="F268" s="206" t="s">
        <v>1830</v>
      </c>
      <c r="G268" s="207" t="s">
        <v>1812</v>
      </c>
      <c r="H268" s="208">
        <v>4</v>
      </c>
      <c r="I268" s="209"/>
      <c r="J268" s="210">
        <f>ROUND(I268*H268,2)</f>
        <v>0</v>
      </c>
      <c r="K268" s="206" t="s">
        <v>161</v>
      </c>
      <c r="L268" s="40"/>
      <c r="M268" s="211" t="s">
        <v>1</v>
      </c>
      <c r="N268" s="212" t="s">
        <v>44</v>
      </c>
      <c r="O268" s="72"/>
      <c r="P268" s="213">
        <f>O268*H268</f>
        <v>0</v>
      </c>
      <c r="Q268" s="213">
        <v>0</v>
      </c>
      <c r="R268" s="213">
        <f>Q268*H268</f>
        <v>0</v>
      </c>
      <c r="S268" s="213">
        <v>1.933E-2</v>
      </c>
      <c r="T268" s="214">
        <f>S268*H268</f>
        <v>7.732E-2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5" t="s">
        <v>299</v>
      </c>
      <c r="AT268" s="215" t="s">
        <v>157</v>
      </c>
      <c r="AU268" s="215" t="s">
        <v>89</v>
      </c>
      <c r="AY268" s="18" t="s">
        <v>154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8" t="s">
        <v>87</v>
      </c>
      <c r="BK268" s="216">
        <f>ROUND(I268*H268,2)</f>
        <v>0</v>
      </c>
      <c r="BL268" s="18" t="s">
        <v>299</v>
      </c>
      <c r="BM268" s="215" t="s">
        <v>1831</v>
      </c>
    </row>
    <row r="269" spans="1:65" s="2" customFormat="1" ht="24" customHeight="1">
      <c r="A269" s="35"/>
      <c r="B269" s="36"/>
      <c r="C269" s="204" t="s">
        <v>579</v>
      </c>
      <c r="D269" s="204" t="s">
        <v>157</v>
      </c>
      <c r="E269" s="205" t="s">
        <v>1832</v>
      </c>
      <c r="F269" s="206" t="s">
        <v>1833</v>
      </c>
      <c r="G269" s="207" t="s">
        <v>1812</v>
      </c>
      <c r="H269" s="208">
        <v>2</v>
      </c>
      <c r="I269" s="209"/>
      <c r="J269" s="210">
        <f>ROUND(I269*H269,2)</f>
        <v>0</v>
      </c>
      <c r="K269" s="206" t="s">
        <v>161</v>
      </c>
      <c r="L269" s="40"/>
      <c r="M269" s="211" t="s">
        <v>1</v>
      </c>
      <c r="N269" s="212" t="s">
        <v>44</v>
      </c>
      <c r="O269" s="72"/>
      <c r="P269" s="213">
        <f>O269*H269</f>
        <v>0</v>
      </c>
      <c r="Q269" s="213">
        <v>1.6920000000000001E-2</v>
      </c>
      <c r="R269" s="213">
        <f>Q269*H269</f>
        <v>3.3840000000000002E-2</v>
      </c>
      <c r="S269" s="213">
        <v>0</v>
      </c>
      <c r="T269" s="21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5" t="s">
        <v>299</v>
      </c>
      <c r="AT269" s="215" t="s">
        <v>157</v>
      </c>
      <c r="AU269" s="215" t="s">
        <v>89</v>
      </c>
      <c r="AY269" s="18" t="s">
        <v>154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8" t="s">
        <v>87</v>
      </c>
      <c r="BK269" s="216">
        <f>ROUND(I269*H269,2)</f>
        <v>0</v>
      </c>
      <c r="BL269" s="18" t="s">
        <v>299</v>
      </c>
      <c r="BM269" s="215" t="s">
        <v>1834</v>
      </c>
    </row>
    <row r="270" spans="1:65" s="13" customFormat="1" ht="22.5">
      <c r="B270" s="217"/>
      <c r="C270" s="218"/>
      <c r="D270" s="219" t="s">
        <v>164</v>
      </c>
      <c r="E270" s="220" t="s">
        <v>1</v>
      </c>
      <c r="F270" s="221" t="s">
        <v>1835</v>
      </c>
      <c r="G270" s="218"/>
      <c r="H270" s="220" t="s">
        <v>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164</v>
      </c>
      <c r="AU270" s="227" t="s">
        <v>89</v>
      </c>
      <c r="AV270" s="13" t="s">
        <v>87</v>
      </c>
      <c r="AW270" s="13" t="s">
        <v>34</v>
      </c>
      <c r="AX270" s="13" t="s">
        <v>79</v>
      </c>
      <c r="AY270" s="227" t="s">
        <v>154</v>
      </c>
    </row>
    <row r="271" spans="1:65" s="14" customFormat="1" ht="11.25">
      <c r="B271" s="228"/>
      <c r="C271" s="229"/>
      <c r="D271" s="219" t="s">
        <v>164</v>
      </c>
      <c r="E271" s="230" t="s">
        <v>1</v>
      </c>
      <c r="F271" s="231" t="s">
        <v>89</v>
      </c>
      <c r="G271" s="229"/>
      <c r="H271" s="232">
        <v>2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164</v>
      </c>
      <c r="AU271" s="238" t="s">
        <v>89</v>
      </c>
      <c r="AV271" s="14" t="s">
        <v>89</v>
      </c>
      <c r="AW271" s="14" t="s">
        <v>34</v>
      </c>
      <c r="AX271" s="14" t="s">
        <v>87</v>
      </c>
      <c r="AY271" s="238" t="s">
        <v>154</v>
      </c>
    </row>
    <row r="272" spans="1:65" s="2" customFormat="1" ht="36" customHeight="1">
      <c r="A272" s="35"/>
      <c r="B272" s="36"/>
      <c r="C272" s="204" t="s">
        <v>586</v>
      </c>
      <c r="D272" s="204" t="s">
        <v>157</v>
      </c>
      <c r="E272" s="205" t="s">
        <v>1836</v>
      </c>
      <c r="F272" s="206" t="s">
        <v>1837</v>
      </c>
      <c r="G272" s="207" t="s">
        <v>1812</v>
      </c>
      <c r="H272" s="208">
        <v>2</v>
      </c>
      <c r="I272" s="209"/>
      <c r="J272" s="210">
        <f t="shared" ref="J272:J281" si="10">ROUND(I272*H272,2)</f>
        <v>0</v>
      </c>
      <c r="K272" s="206" t="s">
        <v>1</v>
      </c>
      <c r="L272" s="40"/>
      <c r="M272" s="211" t="s">
        <v>1</v>
      </c>
      <c r="N272" s="212" t="s">
        <v>44</v>
      </c>
      <c r="O272" s="72"/>
      <c r="P272" s="213">
        <f t="shared" ref="P272:P281" si="11">O272*H272</f>
        <v>0</v>
      </c>
      <c r="Q272" s="213">
        <v>1.908E-2</v>
      </c>
      <c r="R272" s="213">
        <f t="shared" ref="R272:R281" si="12">Q272*H272</f>
        <v>3.8159999999999999E-2</v>
      </c>
      <c r="S272" s="213">
        <v>0</v>
      </c>
      <c r="T272" s="214">
        <f t="shared" ref="T272:T281" si="13"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5" t="s">
        <v>299</v>
      </c>
      <c r="AT272" s="215" t="s">
        <v>157</v>
      </c>
      <c r="AU272" s="215" t="s">
        <v>89</v>
      </c>
      <c r="AY272" s="18" t="s">
        <v>154</v>
      </c>
      <c r="BE272" s="216">
        <f t="shared" ref="BE272:BE281" si="14">IF(N272="základní",J272,0)</f>
        <v>0</v>
      </c>
      <c r="BF272" s="216">
        <f t="shared" ref="BF272:BF281" si="15">IF(N272="snížená",J272,0)</f>
        <v>0</v>
      </c>
      <c r="BG272" s="216">
        <f t="shared" ref="BG272:BG281" si="16">IF(N272="zákl. přenesená",J272,0)</f>
        <v>0</v>
      </c>
      <c r="BH272" s="216">
        <f t="shared" ref="BH272:BH281" si="17">IF(N272="sníž. přenesená",J272,0)</f>
        <v>0</v>
      </c>
      <c r="BI272" s="216">
        <f t="shared" ref="BI272:BI281" si="18">IF(N272="nulová",J272,0)</f>
        <v>0</v>
      </c>
      <c r="BJ272" s="18" t="s">
        <v>87</v>
      </c>
      <c r="BK272" s="216">
        <f t="shared" ref="BK272:BK281" si="19">ROUND(I272*H272,2)</f>
        <v>0</v>
      </c>
      <c r="BL272" s="18" t="s">
        <v>299</v>
      </c>
      <c r="BM272" s="215" t="s">
        <v>1838</v>
      </c>
    </row>
    <row r="273" spans="1:65" s="2" customFormat="1" ht="36" customHeight="1">
      <c r="A273" s="35"/>
      <c r="B273" s="36"/>
      <c r="C273" s="204" t="s">
        <v>591</v>
      </c>
      <c r="D273" s="204" t="s">
        <v>157</v>
      </c>
      <c r="E273" s="205" t="s">
        <v>1839</v>
      </c>
      <c r="F273" s="206" t="s">
        <v>1840</v>
      </c>
      <c r="G273" s="207" t="s">
        <v>1812</v>
      </c>
      <c r="H273" s="208">
        <v>5</v>
      </c>
      <c r="I273" s="209"/>
      <c r="J273" s="210">
        <f t="shared" si="10"/>
        <v>0</v>
      </c>
      <c r="K273" s="206" t="s">
        <v>161</v>
      </c>
      <c r="L273" s="40"/>
      <c r="M273" s="211" t="s">
        <v>1</v>
      </c>
      <c r="N273" s="212" t="s">
        <v>44</v>
      </c>
      <c r="O273" s="72"/>
      <c r="P273" s="213">
        <f t="shared" si="11"/>
        <v>0</v>
      </c>
      <c r="Q273" s="213">
        <v>1.197E-2</v>
      </c>
      <c r="R273" s="213">
        <f t="shared" si="12"/>
        <v>5.985E-2</v>
      </c>
      <c r="S273" s="213">
        <v>0</v>
      </c>
      <c r="T273" s="214">
        <f t="shared" si="1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5" t="s">
        <v>299</v>
      </c>
      <c r="AT273" s="215" t="s">
        <v>157</v>
      </c>
      <c r="AU273" s="215" t="s">
        <v>89</v>
      </c>
      <c r="AY273" s="18" t="s">
        <v>154</v>
      </c>
      <c r="BE273" s="216">
        <f t="shared" si="14"/>
        <v>0</v>
      </c>
      <c r="BF273" s="216">
        <f t="shared" si="15"/>
        <v>0</v>
      </c>
      <c r="BG273" s="216">
        <f t="shared" si="16"/>
        <v>0</v>
      </c>
      <c r="BH273" s="216">
        <f t="shared" si="17"/>
        <v>0</v>
      </c>
      <c r="BI273" s="216">
        <f t="shared" si="18"/>
        <v>0</v>
      </c>
      <c r="BJ273" s="18" t="s">
        <v>87</v>
      </c>
      <c r="BK273" s="216">
        <f t="shared" si="19"/>
        <v>0</v>
      </c>
      <c r="BL273" s="18" t="s">
        <v>299</v>
      </c>
      <c r="BM273" s="215" t="s">
        <v>1841</v>
      </c>
    </row>
    <row r="274" spans="1:65" s="2" customFormat="1" ht="36" customHeight="1">
      <c r="A274" s="35"/>
      <c r="B274" s="36"/>
      <c r="C274" s="204" t="s">
        <v>596</v>
      </c>
      <c r="D274" s="204" t="s">
        <v>157</v>
      </c>
      <c r="E274" s="205" t="s">
        <v>1842</v>
      </c>
      <c r="F274" s="206" t="s">
        <v>1843</v>
      </c>
      <c r="G274" s="207" t="s">
        <v>1812</v>
      </c>
      <c r="H274" s="208">
        <v>1</v>
      </c>
      <c r="I274" s="209"/>
      <c r="J274" s="210">
        <f t="shared" si="10"/>
        <v>0</v>
      </c>
      <c r="K274" s="206" t="s">
        <v>161</v>
      </c>
      <c r="L274" s="40"/>
      <c r="M274" s="211" t="s">
        <v>1</v>
      </c>
      <c r="N274" s="212" t="s">
        <v>44</v>
      </c>
      <c r="O274" s="72"/>
      <c r="P274" s="213">
        <f t="shared" si="11"/>
        <v>0</v>
      </c>
      <c r="Q274" s="213">
        <v>7.5300000000000002E-3</v>
      </c>
      <c r="R274" s="213">
        <f t="shared" si="12"/>
        <v>7.5300000000000002E-3</v>
      </c>
      <c r="S274" s="213">
        <v>0</v>
      </c>
      <c r="T274" s="214">
        <f t="shared" si="1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5" t="s">
        <v>299</v>
      </c>
      <c r="AT274" s="215" t="s">
        <v>157</v>
      </c>
      <c r="AU274" s="215" t="s">
        <v>89</v>
      </c>
      <c r="AY274" s="18" t="s">
        <v>154</v>
      </c>
      <c r="BE274" s="216">
        <f t="shared" si="14"/>
        <v>0</v>
      </c>
      <c r="BF274" s="216">
        <f t="shared" si="15"/>
        <v>0</v>
      </c>
      <c r="BG274" s="216">
        <f t="shared" si="16"/>
        <v>0</v>
      </c>
      <c r="BH274" s="216">
        <f t="shared" si="17"/>
        <v>0</v>
      </c>
      <c r="BI274" s="216">
        <f t="shared" si="18"/>
        <v>0</v>
      </c>
      <c r="BJ274" s="18" t="s">
        <v>87</v>
      </c>
      <c r="BK274" s="216">
        <f t="shared" si="19"/>
        <v>0</v>
      </c>
      <c r="BL274" s="18" t="s">
        <v>299</v>
      </c>
      <c r="BM274" s="215" t="s">
        <v>1844</v>
      </c>
    </row>
    <row r="275" spans="1:65" s="2" customFormat="1" ht="24" customHeight="1">
      <c r="A275" s="35"/>
      <c r="B275" s="36"/>
      <c r="C275" s="204" t="s">
        <v>602</v>
      </c>
      <c r="D275" s="204" t="s">
        <v>157</v>
      </c>
      <c r="E275" s="205" t="s">
        <v>1845</v>
      </c>
      <c r="F275" s="206" t="s">
        <v>1846</v>
      </c>
      <c r="G275" s="207" t="s">
        <v>1812</v>
      </c>
      <c r="H275" s="208">
        <v>1</v>
      </c>
      <c r="I275" s="209"/>
      <c r="J275" s="210">
        <f t="shared" si="10"/>
        <v>0</v>
      </c>
      <c r="K275" s="206" t="s">
        <v>161</v>
      </c>
      <c r="L275" s="40"/>
      <c r="M275" s="211" t="s">
        <v>1</v>
      </c>
      <c r="N275" s="212" t="s">
        <v>44</v>
      </c>
      <c r="O275" s="72"/>
      <c r="P275" s="213">
        <f t="shared" si="11"/>
        <v>0</v>
      </c>
      <c r="Q275" s="213">
        <v>1.47E-2</v>
      </c>
      <c r="R275" s="213">
        <f t="shared" si="12"/>
        <v>1.47E-2</v>
      </c>
      <c r="S275" s="213">
        <v>0</v>
      </c>
      <c r="T275" s="214">
        <f t="shared" si="1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5" t="s">
        <v>299</v>
      </c>
      <c r="AT275" s="215" t="s">
        <v>157</v>
      </c>
      <c r="AU275" s="215" t="s">
        <v>89</v>
      </c>
      <c r="AY275" s="18" t="s">
        <v>154</v>
      </c>
      <c r="BE275" s="216">
        <f t="shared" si="14"/>
        <v>0</v>
      </c>
      <c r="BF275" s="216">
        <f t="shared" si="15"/>
        <v>0</v>
      </c>
      <c r="BG275" s="216">
        <f t="shared" si="16"/>
        <v>0</v>
      </c>
      <c r="BH275" s="216">
        <f t="shared" si="17"/>
        <v>0</v>
      </c>
      <c r="BI275" s="216">
        <f t="shared" si="18"/>
        <v>0</v>
      </c>
      <c r="BJ275" s="18" t="s">
        <v>87</v>
      </c>
      <c r="BK275" s="216">
        <f t="shared" si="19"/>
        <v>0</v>
      </c>
      <c r="BL275" s="18" t="s">
        <v>299</v>
      </c>
      <c r="BM275" s="215" t="s">
        <v>1847</v>
      </c>
    </row>
    <row r="276" spans="1:65" s="2" customFormat="1" ht="16.5" customHeight="1">
      <c r="A276" s="35"/>
      <c r="B276" s="36"/>
      <c r="C276" s="204" t="s">
        <v>608</v>
      </c>
      <c r="D276" s="204" t="s">
        <v>157</v>
      </c>
      <c r="E276" s="205" t="s">
        <v>1848</v>
      </c>
      <c r="F276" s="206" t="s">
        <v>1849</v>
      </c>
      <c r="G276" s="207" t="s">
        <v>1812</v>
      </c>
      <c r="H276" s="208">
        <v>5</v>
      </c>
      <c r="I276" s="209"/>
      <c r="J276" s="210">
        <f t="shared" si="10"/>
        <v>0</v>
      </c>
      <c r="K276" s="206" t="s">
        <v>161</v>
      </c>
      <c r="L276" s="40"/>
      <c r="M276" s="211" t="s">
        <v>1</v>
      </c>
      <c r="N276" s="212" t="s">
        <v>44</v>
      </c>
      <c r="O276" s="72"/>
      <c r="P276" s="213">
        <f t="shared" si="11"/>
        <v>0</v>
      </c>
      <c r="Q276" s="213">
        <v>1.8E-3</v>
      </c>
      <c r="R276" s="213">
        <f t="shared" si="12"/>
        <v>8.9999999999999993E-3</v>
      </c>
      <c r="S276" s="213">
        <v>0</v>
      </c>
      <c r="T276" s="214">
        <f t="shared" si="1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5" t="s">
        <v>299</v>
      </c>
      <c r="AT276" s="215" t="s">
        <v>157</v>
      </c>
      <c r="AU276" s="215" t="s">
        <v>89</v>
      </c>
      <c r="AY276" s="18" t="s">
        <v>154</v>
      </c>
      <c r="BE276" s="216">
        <f t="shared" si="14"/>
        <v>0</v>
      </c>
      <c r="BF276" s="216">
        <f t="shared" si="15"/>
        <v>0</v>
      </c>
      <c r="BG276" s="216">
        <f t="shared" si="16"/>
        <v>0</v>
      </c>
      <c r="BH276" s="216">
        <f t="shared" si="17"/>
        <v>0</v>
      </c>
      <c r="BI276" s="216">
        <f t="shared" si="18"/>
        <v>0</v>
      </c>
      <c r="BJ276" s="18" t="s">
        <v>87</v>
      </c>
      <c r="BK276" s="216">
        <f t="shared" si="19"/>
        <v>0</v>
      </c>
      <c r="BL276" s="18" t="s">
        <v>299</v>
      </c>
      <c r="BM276" s="215" t="s">
        <v>1850</v>
      </c>
    </row>
    <row r="277" spans="1:65" s="2" customFormat="1" ht="24" customHeight="1">
      <c r="A277" s="35"/>
      <c r="B277" s="36"/>
      <c r="C277" s="204" t="s">
        <v>614</v>
      </c>
      <c r="D277" s="204" t="s">
        <v>157</v>
      </c>
      <c r="E277" s="205" t="s">
        <v>1851</v>
      </c>
      <c r="F277" s="206" t="s">
        <v>1852</v>
      </c>
      <c r="G277" s="207" t="s">
        <v>1812</v>
      </c>
      <c r="H277" s="208">
        <v>1</v>
      </c>
      <c r="I277" s="209"/>
      <c r="J277" s="210">
        <f t="shared" si="10"/>
        <v>0</v>
      </c>
      <c r="K277" s="206" t="s">
        <v>161</v>
      </c>
      <c r="L277" s="40"/>
      <c r="M277" s="211" t="s">
        <v>1</v>
      </c>
      <c r="N277" s="212" t="s">
        <v>44</v>
      </c>
      <c r="O277" s="72"/>
      <c r="P277" s="213">
        <f t="shared" si="11"/>
        <v>0</v>
      </c>
      <c r="Q277" s="213">
        <v>1.8E-3</v>
      </c>
      <c r="R277" s="213">
        <f t="shared" si="12"/>
        <v>1.8E-3</v>
      </c>
      <c r="S277" s="213">
        <v>0</v>
      </c>
      <c r="T277" s="214">
        <f t="shared" si="1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5" t="s">
        <v>299</v>
      </c>
      <c r="AT277" s="215" t="s">
        <v>157</v>
      </c>
      <c r="AU277" s="215" t="s">
        <v>89</v>
      </c>
      <c r="AY277" s="18" t="s">
        <v>154</v>
      </c>
      <c r="BE277" s="216">
        <f t="shared" si="14"/>
        <v>0</v>
      </c>
      <c r="BF277" s="216">
        <f t="shared" si="15"/>
        <v>0</v>
      </c>
      <c r="BG277" s="216">
        <f t="shared" si="16"/>
        <v>0</v>
      </c>
      <c r="BH277" s="216">
        <f t="shared" si="17"/>
        <v>0</v>
      </c>
      <c r="BI277" s="216">
        <f t="shared" si="18"/>
        <v>0</v>
      </c>
      <c r="BJ277" s="18" t="s">
        <v>87</v>
      </c>
      <c r="BK277" s="216">
        <f t="shared" si="19"/>
        <v>0</v>
      </c>
      <c r="BL277" s="18" t="s">
        <v>299</v>
      </c>
      <c r="BM277" s="215" t="s">
        <v>1853</v>
      </c>
    </row>
    <row r="278" spans="1:65" s="2" customFormat="1" ht="24" customHeight="1">
      <c r="A278" s="35"/>
      <c r="B278" s="36"/>
      <c r="C278" s="204" t="s">
        <v>627</v>
      </c>
      <c r="D278" s="204" t="s">
        <v>157</v>
      </c>
      <c r="E278" s="205" t="s">
        <v>1854</v>
      </c>
      <c r="F278" s="206" t="s">
        <v>1855</v>
      </c>
      <c r="G278" s="207" t="s">
        <v>1812</v>
      </c>
      <c r="H278" s="208">
        <v>1</v>
      </c>
      <c r="I278" s="209"/>
      <c r="J278" s="210">
        <f t="shared" si="10"/>
        <v>0</v>
      </c>
      <c r="K278" s="206" t="s">
        <v>1</v>
      </c>
      <c r="L278" s="40"/>
      <c r="M278" s="211" t="s">
        <v>1</v>
      </c>
      <c r="N278" s="212" t="s">
        <v>44</v>
      </c>
      <c r="O278" s="72"/>
      <c r="P278" s="213">
        <f t="shared" si="11"/>
        <v>0</v>
      </c>
      <c r="Q278" s="213">
        <v>2.0799999999999998E-3</v>
      </c>
      <c r="R278" s="213">
        <f t="shared" si="12"/>
        <v>2.0799999999999998E-3</v>
      </c>
      <c r="S278" s="213">
        <v>0</v>
      </c>
      <c r="T278" s="214">
        <f t="shared" si="1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5" t="s">
        <v>299</v>
      </c>
      <c r="AT278" s="215" t="s">
        <v>157</v>
      </c>
      <c r="AU278" s="215" t="s">
        <v>89</v>
      </c>
      <c r="AY278" s="18" t="s">
        <v>154</v>
      </c>
      <c r="BE278" s="216">
        <f t="shared" si="14"/>
        <v>0</v>
      </c>
      <c r="BF278" s="216">
        <f t="shared" si="15"/>
        <v>0</v>
      </c>
      <c r="BG278" s="216">
        <f t="shared" si="16"/>
        <v>0</v>
      </c>
      <c r="BH278" s="216">
        <f t="shared" si="17"/>
        <v>0</v>
      </c>
      <c r="BI278" s="216">
        <f t="shared" si="18"/>
        <v>0</v>
      </c>
      <c r="BJ278" s="18" t="s">
        <v>87</v>
      </c>
      <c r="BK278" s="216">
        <f t="shared" si="19"/>
        <v>0</v>
      </c>
      <c r="BL278" s="18" t="s">
        <v>299</v>
      </c>
      <c r="BM278" s="215" t="s">
        <v>1856</v>
      </c>
    </row>
    <row r="279" spans="1:65" s="2" customFormat="1" ht="16.5" customHeight="1">
      <c r="A279" s="35"/>
      <c r="B279" s="36"/>
      <c r="C279" s="204" t="s">
        <v>634</v>
      </c>
      <c r="D279" s="204" t="s">
        <v>157</v>
      </c>
      <c r="E279" s="205" t="s">
        <v>1857</v>
      </c>
      <c r="F279" s="206" t="s">
        <v>1858</v>
      </c>
      <c r="G279" s="207" t="s">
        <v>1812</v>
      </c>
      <c r="H279" s="208">
        <v>3</v>
      </c>
      <c r="I279" s="209"/>
      <c r="J279" s="210">
        <f t="shared" si="10"/>
        <v>0</v>
      </c>
      <c r="K279" s="206" t="s">
        <v>161</v>
      </c>
      <c r="L279" s="40"/>
      <c r="M279" s="211" t="s">
        <v>1</v>
      </c>
      <c r="N279" s="212" t="s">
        <v>44</v>
      </c>
      <c r="O279" s="72"/>
      <c r="P279" s="213">
        <f t="shared" si="11"/>
        <v>0</v>
      </c>
      <c r="Q279" s="213">
        <v>1.8400000000000001E-3</v>
      </c>
      <c r="R279" s="213">
        <f t="shared" si="12"/>
        <v>5.5200000000000006E-3</v>
      </c>
      <c r="S279" s="213">
        <v>0</v>
      </c>
      <c r="T279" s="214">
        <f t="shared" si="1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5" t="s">
        <v>299</v>
      </c>
      <c r="AT279" s="215" t="s">
        <v>157</v>
      </c>
      <c r="AU279" s="215" t="s">
        <v>89</v>
      </c>
      <c r="AY279" s="18" t="s">
        <v>154</v>
      </c>
      <c r="BE279" s="216">
        <f t="shared" si="14"/>
        <v>0</v>
      </c>
      <c r="BF279" s="216">
        <f t="shared" si="15"/>
        <v>0</v>
      </c>
      <c r="BG279" s="216">
        <f t="shared" si="16"/>
        <v>0</v>
      </c>
      <c r="BH279" s="216">
        <f t="shared" si="17"/>
        <v>0</v>
      </c>
      <c r="BI279" s="216">
        <f t="shared" si="18"/>
        <v>0</v>
      </c>
      <c r="BJ279" s="18" t="s">
        <v>87</v>
      </c>
      <c r="BK279" s="216">
        <f t="shared" si="19"/>
        <v>0</v>
      </c>
      <c r="BL279" s="18" t="s">
        <v>299</v>
      </c>
      <c r="BM279" s="215" t="s">
        <v>1859</v>
      </c>
    </row>
    <row r="280" spans="1:65" s="2" customFormat="1" ht="24" customHeight="1">
      <c r="A280" s="35"/>
      <c r="B280" s="36"/>
      <c r="C280" s="204" t="s">
        <v>642</v>
      </c>
      <c r="D280" s="204" t="s">
        <v>157</v>
      </c>
      <c r="E280" s="205" t="s">
        <v>1860</v>
      </c>
      <c r="F280" s="206" t="s">
        <v>1861</v>
      </c>
      <c r="G280" s="207" t="s">
        <v>1812</v>
      </c>
      <c r="H280" s="208">
        <v>3</v>
      </c>
      <c r="I280" s="209"/>
      <c r="J280" s="210">
        <f t="shared" si="10"/>
        <v>0</v>
      </c>
      <c r="K280" s="206" t="s">
        <v>1</v>
      </c>
      <c r="L280" s="40"/>
      <c r="M280" s="211" t="s">
        <v>1</v>
      </c>
      <c r="N280" s="212" t="s">
        <v>44</v>
      </c>
      <c r="O280" s="72"/>
      <c r="P280" s="213">
        <f t="shared" si="11"/>
        <v>0</v>
      </c>
      <c r="Q280" s="213">
        <v>0</v>
      </c>
      <c r="R280" s="213">
        <f t="shared" si="12"/>
        <v>0</v>
      </c>
      <c r="S280" s="213">
        <v>0</v>
      </c>
      <c r="T280" s="214">
        <f t="shared" si="1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5" t="s">
        <v>299</v>
      </c>
      <c r="AT280" s="215" t="s">
        <v>157</v>
      </c>
      <c r="AU280" s="215" t="s">
        <v>89</v>
      </c>
      <c r="AY280" s="18" t="s">
        <v>154</v>
      </c>
      <c r="BE280" s="216">
        <f t="shared" si="14"/>
        <v>0</v>
      </c>
      <c r="BF280" s="216">
        <f t="shared" si="15"/>
        <v>0</v>
      </c>
      <c r="BG280" s="216">
        <f t="shared" si="16"/>
        <v>0</v>
      </c>
      <c r="BH280" s="216">
        <f t="shared" si="17"/>
        <v>0</v>
      </c>
      <c r="BI280" s="216">
        <f t="shared" si="18"/>
        <v>0</v>
      </c>
      <c r="BJ280" s="18" t="s">
        <v>87</v>
      </c>
      <c r="BK280" s="216">
        <f t="shared" si="19"/>
        <v>0</v>
      </c>
      <c r="BL280" s="18" t="s">
        <v>299</v>
      </c>
      <c r="BM280" s="215" t="s">
        <v>1862</v>
      </c>
    </row>
    <row r="281" spans="1:65" s="2" customFormat="1" ht="24" customHeight="1">
      <c r="A281" s="35"/>
      <c r="B281" s="36"/>
      <c r="C281" s="204" t="s">
        <v>648</v>
      </c>
      <c r="D281" s="204" t="s">
        <v>157</v>
      </c>
      <c r="E281" s="205" t="s">
        <v>1863</v>
      </c>
      <c r="F281" s="206" t="s">
        <v>1864</v>
      </c>
      <c r="G281" s="207" t="s">
        <v>1812</v>
      </c>
      <c r="H281" s="208">
        <v>12</v>
      </c>
      <c r="I281" s="209"/>
      <c r="J281" s="210">
        <f t="shared" si="10"/>
        <v>0</v>
      </c>
      <c r="K281" s="206" t="s">
        <v>161</v>
      </c>
      <c r="L281" s="40"/>
      <c r="M281" s="211" t="s">
        <v>1</v>
      </c>
      <c r="N281" s="212" t="s">
        <v>44</v>
      </c>
      <c r="O281" s="72"/>
      <c r="P281" s="213">
        <f t="shared" si="11"/>
        <v>0</v>
      </c>
      <c r="Q281" s="213">
        <v>2.9999999999999997E-4</v>
      </c>
      <c r="R281" s="213">
        <f t="shared" si="12"/>
        <v>3.5999999999999999E-3</v>
      </c>
      <c r="S281" s="213">
        <v>0</v>
      </c>
      <c r="T281" s="214">
        <f t="shared" si="1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5" t="s">
        <v>436</v>
      </c>
      <c r="AT281" s="215" t="s">
        <v>157</v>
      </c>
      <c r="AU281" s="215" t="s">
        <v>89</v>
      </c>
      <c r="AY281" s="18" t="s">
        <v>154</v>
      </c>
      <c r="BE281" s="216">
        <f t="shared" si="14"/>
        <v>0</v>
      </c>
      <c r="BF281" s="216">
        <f t="shared" si="15"/>
        <v>0</v>
      </c>
      <c r="BG281" s="216">
        <f t="shared" si="16"/>
        <v>0</v>
      </c>
      <c r="BH281" s="216">
        <f t="shared" si="17"/>
        <v>0</v>
      </c>
      <c r="BI281" s="216">
        <f t="shared" si="18"/>
        <v>0</v>
      </c>
      <c r="BJ281" s="18" t="s">
        <v>87</v>
      </c>
      <c r="BK281" s="216">
        <f t="shared" si="19"/>
        <v>0</v>
      </c>
      <c r="BL281" s="18" t="s">
        <v>436</v>
      </c>
      <c r="BM281" s="215" t="s">
        <v>1865</v>
      </c>
    </row>
    <row r="282" spans="1:65" s="13" customFormat="1" ht="11.25">
      <c r="B282" s="217"/>
      <c r="C282" s="218"/>
      <c r="D282" s="219" t="s">
        <v>164</v>
      </c>
      <c r="E282" s="220" t="s">
        <v>1</v>
      </c>
      <c r="F282" s="221" t="s">
        <v>1866</v>
      </c>
      <c r="G282" s="218"/>
      <c r="H282" s="220" t="s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164</v>
      </c>
      <c r="AU282" s="227" t="s">
        <v>89</v>
      </c>
      <c r="AV282" s="13" t="s">
        <v>87</v>
      </c>
      <c r="AW282" s="13" t="s">
        <v>34</v>
      </c>
      <c r="AX282" s="13" t="s">
        <v>79</v>
      </c>
      <c r="AY282" s="227" t="s">
        <v>154</v>
      </c>
    </row>
    <row r="283" spans="1:65" s="14" customFormat="1" ht="11.25">
      <c r="B283" s="228"/>
      <c r="C283" s="229"/>
      <c r="D283" s="219" t="s">
        <v>164</v>
      </c>
      <c r="E283" s="230" t="s">
        <v>1</v>
      </c>
      <c r="F283" s="231" t="s">
        <v>1867</v>
      </c>
      <c r="G283" s="229"/>
      <c r="H283" s="232">
        <v>10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164</v>
      </c>
      <c r="AU283" s="238" t="s">
        <v>89</v>
      </c>
      <c r="AV283" s="14" t="s">
        <v>89</v>
      </c>
      <c r="AW283" s="14" t="s">
        <v>34</v>
      </c>
      <c r="AX283" s="14" t="s">
        <v>79</v>
      </c>
      <c r="AY283" s="238" t="s">
        <v>154</v>
      </c>
    </row>
    <row r="284" spans="1:65" s="13" customFormat="1" ht="11.25">
      <c r="B284" s="217"/>
      <c r="C284" s="218"/>
      <c r="D284" s="219" t="s">
        <v>164</v>
      </c>
      <c r="E284" s="220" t="s">
        <v>1</v>
      </c>
      <c r="F284" s="221" t="s">
        <v>1868</v>
      </c>
      <c r="G284" s="218"/>
      <c r="H284" s="220" t="s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164</v>
      </c>
      <c r="AU284" s="227" t="s">
        <v>89</v>
      </c>
      <c r="AV284" s="13" t="s">
        <v>87</v>
      </c>
      <c r="AW284" s="13" t="s">
        <v>34</v>
      </c>
      <c r="AX284" s="13" t="s">
        <v>79</v>
      </c>
      <c r="AY284" s="227" t="s">
        <v>154</v>
      </c>
    </row>
    <row r="285" spans="1:65" s="14" customFormat="1" ht="11.25">
      <c r="B285" s="228"/>
      <c r="C285" s="229"/>
      <c r="D285" s="219" t="s">
        <v>164</v>
      </c>
      <c r="E285" s="230" t="s">
        <v>1</v>
      </c>
      <c r="F285" s="231" t="s">
        <v>1869</v>
      </c>
      <c r="G285" s="229"/>
      <c r="H285" s="232">
        <v>2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164</v>
      </c>
      <c r="AU285" s="238" t="s">
        <v>89</v>
      </c>
      <c r="AV285" s="14" t="s">
        <v>89</v>
      </c>
      <c r="AW285" s="14" t="s">
        <v>34</v>
      </c>
      <c r="AX285" s="14" t="s">
        <v>79</v>
      </c>
      <c r="AY285" s="238" t="s">
        <v>154</v>
      </c>
    </row>
    <row r="286" spans="1:65" s="15" customFormat="1" ht="11.25">
      <c r="B286" s="239"/>
      <c r="C286" s="240"/>
      <c r="D286" s="219" t="s">
        <v>164</v>
      </c>
      <c r="E286" s="241" t="s">
        <v>1</v>
      </c>
      <c r="F286" s="242" t="s">
        <v>172</v>
      </c>
      <c r="G286" s="240"/>
      <c r="H286" s="243">
        <v>12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164</v>
      </c>
      <c r="AU286" s="249" t="s">
        <v>89</v>
      </c>
      <c r="AV286" s="15" t="s">
        <v>162</v>
      </c>
      <c r="AW286" s="15" t="s">
        <v>34</v>
      </c>
      <c r="AX286" s="15" t="s">
        <v>87</v>
      </c>
      <c r="AY286" s="249" t="s">
        <v>154</v>
      </c>
    </row>
    <row r="287" spans="1:65" s="2" customFormat="1" ht="16.5" customHeight="1">
      <c r="A287" s="35"/>
      <c r="B287" s="36"/>
      <c r="C287" s="204" t="s">
        <v>265</v>
      </c>
      <c r="D287" s="204" t="s">
        <v>157</v>
      </c>
      <c r="E287" s="205" t="s">
        <v>1870</v>
      </c>
      <c r="F287" s="206" t="s">
        <v>1871</v>
      </c>
      <c r="G287" s="207" t="s">
        <v>1872</v>
      </c>
      <c r="H287" s="208">
        <v>20</v>
      </c>
      <c r="I287" s="209"/>
      <c r="J287" s="210">
        <f>ROUND(I287*H287,2)</f>
        <v>0</v>
      </c>
      <c r="K287" s="206" t="s">
        <v>161</v>
      </c>
      <c r="L287" s="40"/>
      <c r="M287" s="211" t="s">
        <v>1</v>
      </c>
      <c r="N287" s="212" t="s">
        <v>44</v>
      </c>
      <c r="O287" s="72"/>
      <c r="P287" s="213">
        <f>O287*H287</f>
        <v>0</v>
      </c>
      <c r="Q287" s="213">
        <v>2.5000000000000001E-4</v>
      </c>
      <c r="R287" s="213">
        <f>Q287*H287</f>
        <v>5.0000000000000001E-3</v>
      </c>
      <c r="S287" s="213">
        <v>0</v>
      </c>
      <c r="T287" s="21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5" t="s">
        <v>436</v>
      </c>
      <c r="AT287" s="215" t="s">
        <v>157</v>
      </c>
      <c r="AU287" s="215" t="s">
        <v>89</v>
      </c>
      <c r="AY287" s="18" t="s">
        <v>154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8" t="s">
        <v>87</v>
      </c>
      <c r="BK287" s="216">
        <f>ROUND(I287*H287,2)</f>
        <v>0</v>
      </c>
      <c r="BL287" s="18" t="s">
        <v>436</v>
      </c>
      <c r="BM287" s="215" t="s">
        <v>1873</v>
      </c>
    </row>
    <row r="288" spans="1:65" s="13" customFormat="1" ht="11.25">
      <c r="B288" s="217"/>
      <c r="C288" s="218"/>
      <c r="D288" s="219" t="s">
        <v>164</v>
      </c>
      <c r="E288" s="220" t="s">
        <v>1</v>
      </c>
      <c r="F288" s="221" t="s">
        <v>1866</v>
      </c>
      <c r="G288" s="218"/>
      <c r="H288" s="220" t="s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164</v>
      </c>
      <c r="AU288" s="227" t="s">
        <v>89</v>
      </c>
      <c r="AV288" s="13" t="s">
        <v>87</v>
      </c>
      <c r="AW288" s="13" t="s">
        <v>34</v>
      </c>
      <c r="AX288" s="13" t="s">
        <v>79</v>
      </c>
      <c r="AY288" s="227" t="s">
        <v>154</v>
      </c>
    </row>
    <row r="289" spans="1:65" s="14" customFormat="1" ht="11.25">
      <c r="B289" s="228"/>
      <c r="C289" s="229"/>
      <c r="D289" s="219" t="s">
        <v>164</v>
      </c>
      <c r="E289" s="230" t="s">
        <v>1</v>
      </c>
      <c r="F289" s="231" t="s">
        <v>1867</v>
      </c>
      <c r="G289" s="229"/>
      <c r="H289" s="232">
        <v>10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164</v>
      </c>
      <c r="AU289" s="238" t="s">
        <v>89</v>
      </c>
      <c r="AV289" s="14" t="s">
        <v>89</v>
      </c>
      <c r="AW289" s="14" t="s">
        <v>34</v>
      </c>
      <c r="AX289" s="14" t="s">
        <v>79</v>
      </c>
      <c r="AY289" s="238" t="s">
        <v>154</v>
      </c>
    </row>
    <row r="290" spans="1:65" s="13" customFormat="1" ht="11.25">
      <c r="B290" s="217"/>
      <c r="C290" s="218"/>
      <c r="D290" s="219" t="s">
        <v>164</v>
      </c>
      <c r="E290" s="220" t="s">
        <v>1</v>
      </c>
      <c r="F290" s="221" t="s">
        <v>1868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164</v>
      </c>
      <c r="AU290" s="227" t="s">
        <v>89</v>
      </c>
      <c r="AV290" s="13" t="s">
        <v>87</v>
      </c>
      <c r="AW290" s="13" t="s">
        <v>34</v>
      </c>
      <c r="AX290" s="13" t="s">
        <v>79</v>
      </c>
      <c r="AY290" s="227" t="s">
        <v>154</v>
      </c>
    </row>
    <row r="291" spans="1:65" s="14" customFormat="1" ht="11.25">
      <c r="B291" s="228"/>
      <c r="C291" s="229"/>
      <c r="D291" s="219" t="s">
        <v>164</v>
      </c>
      <c r="E291" s="230" t="s">
        <v>1</v>
      </c>
      <c r="F291" s="231" t="s">
        <v>1869</v>
      </c>
      <c r="G291" s="229"/>
      <c r="H291" s="232">
        <v>2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164</v>
      </c>
      <c r="AU291" s="238" t="s">
        <v>89</v>
      </c>
      <c r="AV291" s="14" t="s">
        <v>89</v>
      </c>
      <c r="AW291" s="14" t="s">
        <v>34</v>
      </c>
      <c r="AX291" s="14" t="s">
        <v>79</v>
      </c>
      <c r="AY291" s="238" t="s">
        <v>154</v>
      </c>
    </row>
    <row r="292" spans="1:65" s="13" customFormat="1" ht="11.25">
      <c r="B292" s="217"/>
      <c r="C292" s="218"/>
      <c r="D292" s="219" t="s">
        <v>164</v>
      </c>
      <c r="E292" s="220" t="s">
        <v>1</v>
      </c>
      <c r="F292" s="221" t="s">
        <v>1874</v>
      </c>
      <c r="G292" s="218"/>
      <c r="H292" s="220" t="s">
        <v>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164</v>
      </c>
      <c r="AU292" s="227" t="s">
        <v>89</v>
      </c>
      <c r="AV292" s="13" t="s">
        <v>87</v>
      </c>
      <c r="AW292" s="13" t="s">
        <v>34</v>
      </c>
      <c r="AX292" s="13" t="s">
        <v>79</v>
      </c>
      <c r="AY292" s="227" t="s">
        <v>154</v>
      </c>
    </row>
    <row r="293" spans="1:65" s="14" customFormat="1" ht="11.25">
      <c r="B293" s="228"/>
      <c r="C293" s="229"/>
      <c r="D293" s="219" t="s">
        <v>164</v>
      </c>
      <c r="E293" s="230" t="s">
        <v>1</v>
      </c>
      <c r="F293" s="231" t="s">
        <v>1869</v>
      </c>
      <c r="G293" s="229"/>
      <c r="H293" s="232">
        <v>2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164</v>
      </c>
      <c r="AU293" s="238" t="s">
        <v>89</v>
      </c>
      <c r="AV293" s="14" t="s">
        <v>89</v>
      </c>
      <c r="AW293" s="14" t="s">
        <v>34</v>
      </c>
      <c r="AX293" s="14" t="s">
        <v>79</v>
      </c>
      <c r="AY293" s="238" t="s">
        <v>154</v>
      </c>
    </row>
    <row r="294" spans="1:65" s="13" customFormat="1" ht="11.25">
      <c r="B294" s="217"/>
      <c r="C294" s="218"/>
      <c r="D294" s="219" t="s">
        <v>164</v>
      </c>
      <c r="E294" s="220" t="s">
        <v>1</v>
      </c>
      <c r="F294" s="221" t="s">
        <v>1875</v>
      </c>
      <c r="G294" s="218"/>
      <c r="H294" s="220" t="s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164</v>
      </c>
      <c r="AU294" s="227" t="s">
        <v>89</v>
      </c>
      <c r="AV294" s="13" t="s">
        <v>87</v>
      </c>
      <c r="AW294" s="13" t="s">
        <v>34</v>
      </c>
      <c r="AX294" s="13" t="s">
        <v>79</v>
      </c>
      <c r="AY294" s="227" t="s">
        <v>154</v>
      </c>
    </row>
    <row r="295" spans="1:65" s="14" customFormat="1" ht="11.25">
      <c r="B295" s="228"/>
      <c r="C295" s="229"/>
      <c r="D295" s="219" t="s">
        <v>164</v>
      </c>
      <c r="E295" s="230" t="s">
        <v>1</v>
      </c>
      <c r="F295" s="231" t="s">
        <v>1876</v>
      </c>
      <c r="G295" s="229"/>
      <c r="H295" s="232">
        <v>6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164</v>
      </c>
      <c r="AU295" s="238" t="s">
        <v>89</v>
      </c>
      <c r="AV295" s="14" t="s">
        <v>89</v>
      </c>
      <c r="AW295" s="14" t="s">
        <v>34</v>
      </c>
      <c r="AX295" s="14" t="s">
        <v>79</v>
      </c>
      <c r="AY295" s="238" t="s">
        <v>154</v>
      </c>
    </row>
    <row r="296" spans="1:65" s="15" customFormat="1" ht="11.25">
      <c r="B296" s="239"/>
      <c r="C296" s="240"/>
      <c r="D296" s="219" t="s">
        <v>164</v>
      </c>
      <c r="E296" s="241" t="s">
        <v>1</v>
      </c>
      <c r="F296" s="242" t="s">
        <v>172</v>
      </c>
      <c r="G296" s="240"/>
      <c r="H296" s="243">
        <v>20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164</v>
      </c>
      <c r="AU296" s="249" t="s">
        <v>89</v>
      </c>
      <c r="AV296" s="15" t="s">
        <v>162</v>
      </c>
      <c r="AW296" s="15" t="s">
        <v>34</v>
      </c>
      <c r="AX296" s="15" t="s">
        <v>87</v>
      </c>
      <c r="AY296" s="249" t="s">
        <v>154</v>
      </c>
    </row>
    <row r="297" spans="1:65" s="2" customFormat="1" ht="24" customHeight="1">
      <c r="A297" s="35"/>
      <c r="B297" s="36"/>
      <c r="C297" s="204" t="s">
        <v>659</v>
      </c>
      <c r="D297" s="204" t="s">
        <v>157</v>
      </c>
      <c r="E297" s="205" t="s">
        <v>1877</v>
      </c>
      <c r="F297" s="206" t="s">
        <v>1878</v>
      </c>
      <c r="G297" s="207" t="s">
        <v>441</v>
      </c>
      <c r="H297" s="208">
        <v>5</v>
      </c>
      <c r="I297" s="209"/>
      <c r="J297" s="210">
        <f>ROUND(I297*H297,2)</f>
        <v>0</v>
      </c>
      <c r="K297" s="206" t="s">
        <v>161</v>
      </c>
      <c r="L297" s="40"/>
      <c r="M297" s="211" t="s">
        <v>1</v>
      </c>
      <c r="N297" s="212" t="s">
        <v>44</v>
      </c>
      <c r="O297" s="72"/>
      <c r="P297" s="213">
        <f>O297*H297</f>
        <v>0</v>
      </c>
      <c r="Q297" s="213">
        <v>2.3000000000000001E-4</v>
      </c>
      <c r="R297" s="213">
        <f>Q297*H297</f>
        <v>1.15E-3</v>
      </c>
      <c r="S297" s="213">
        <v>0</v>
      </c>
      <c r="T297" s="21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5" t="s">
        <v>436</v>
      </c>
      <c r="AT297" s="215" t="s">
        <v>157</v>
      </c>
      <c r="AU297" s="215" t="s">
        <v>89</v>
      </c>
      <c r="AY297" s="18" t="s">
        <v>154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8" t="s">
        <v>87</v>
      </c>
      <c r="BK297" s="216">
        <f>ROUND(I297*H297,2)</f>
        <v>0</v>
      </c>
      <c r="BL297" s="18" t="s">
        <v>436</v>
      </c>
      <c r="BM297" s="215" t="s">
        <v>1879</v>
      </c>
    </row>
    <row r="298" spans="1:65" s="2" customFormat="1" ht="24" customHeight="1">
      <c r="A298" s="35"/>
      <c r="B298" s="36"/>
      <c r="C298" s="204" t="s">
        <v>406</v>
      </c>
      <c r="D298" s="204" t="s">
        <v>157</v>
      </c>
      <c r="E298" s="205" t="s">
        <v>1880</v>
      </c>
      <c r="F298" s="206" t="s">
        <v>1881</v>
      </c>
      <c r="G298" s="207" t="s">
        <v>441</v>
      </c>
      <c r="H298" s="208">
        <v>1</v>
      </c>
      <c r="I298" s="209"/>
      <c r="J298" s="210">
        <f>ROUND(I298*H298,2)</f>
        <v>0</v>
      </c>
      <c r="K298" s="206" t="s">
        <v>1</v>
      </c>
      <c r="L298" s="40"/>
      <c r="M298" s="211" t="s">
        <v>1</v>
      </c>
      <c r="N298" s="212" t="s">
        <v>44</v>
      </c>
      <c r="O298" s="72"/>
      <c r="P298" s="213">
        <f>O298*H298</f>
        <v>0</v>
      </c>
      <c r="Q298" s="213">
        <v>1.2800000000000001E-3</v>
      </c>
      <c r="R298" s="213">
        <f>Q298*H298</f>
        <v>1.2800000000000001E-3</v>
      </c>
      <c r="S298" s="213">
        <v>0</v>
      </c>
      <c r="T298" s="21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5" t="s">
        <v>436</v>
      </c>
      <c r="AT298" s="215" t="s">
        <v>157</v>
      </c>
      <c r="AU298" s="215" t="s">
        <v>89</v>
      </c>
      <c r="AY298" s="18" t="s">
        <v>154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8" t="s">
        <v>87</v>
      </c>
      <c r="BK298" s="216">
        <f>ROUND(I298*H298,2)</f>
        <v>0</v>
      </c>
      <c r="BL298" s="18" t="s">
        <v>436</v>
      </c>
      <c r="BM298" s="215" t="s">
        <v>1882</v>
      </c>
    </row>
    <row r="299" spans="1:65" s="2" customFormat="1" ht="16.5" customHeight="1">
      <c r="A299" s="35"/>
      <c r="B299" s="36"/>
      <c r="C299" s="204" t="s">
        <v>436</v>
      </c>
      <c r="D299" s="204" t="s">
        <v>157</v>
      </c>
      <c r="E299" s="205" t="s">
        <v>1883</v>
      </c>
      <c r="F299" s="206" t="s">
        <v>1884</v>
      </c>
      <c r="G299" s="207" t="s">
        <v>441</v>
      </c>
      <c r="H299" s="208">
        <v>2</v>
      </c>
      <c r="I299" s="209"/>
      <c r="J299" s="210">
        <f>ROUND(I299*H299,2)</f>
        <v>0</v>
      </c>
      <c r="K299" s="206" t="s">
        <v>161</v>
      </c>
      <c r="L299" s="40"/>
      <c r="M299" s="211" t="s">
        <v>1</v>
      </c>
      <c r="N299" s="212" t="s">
        <v>44</v>
      </c>
      <c r="O299" s="72"/>
      <c r="P299" s="213">
        <f>O299*H299</f>
        <v>0</v>
      </c>
      <c r="Q299" s="213">
        <v>6.9999999999999994E-5</v>
      </c>
      <c r="R299" s="213">
        <f>Q299*H299</f>
        <v>1.3999999999999999E-4</v>
      </c>
      <c r="S299" s="213">
        <v>0</v>
      </c>
      <c r="T299" s="21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5" t="s">
        <v>299</v>
      </c>
      <c r="AT299" s="215" t="s">
        <v>157</v>
      </c>
      <c r="AU299" s="215" t="s">
        <v>89</v>
      </c>
      <c r="AY299" s="18" t="s">
        <v>154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8" t="s">
        <v>87</v>
      </c>
      <c r="BK299" s="216">
        <f>ROUND(I299*H299,2)</f>
        <v>0</v>
      </c>
      <c r="BL299" s="18" t="s">
        <v>299</v>
      </c>
      <c r="BM299" s="215" t="s">
        <v>1885</v>
      </c>
    </row>
    <row r="300" spans="1:65" s="2" customFormat="1" ht="16.5" customHeight="1">
      <c r="A300" s="35"/>
      <c r="B300" s="36"/>
      <c r="C300" s="204" t="s">
        <v>679</v>
      </c>
      <c r="D300" s="204" t="s">
        <v>157</v>
      </c>
      <c r="E300" s="205" t="s">
        <v>1886</v>
      </c>
      <c r="F300" s="206" t="s">
        <v>1887</v>
      </c>
      <c r="G300" s="207" t="s">
        <v>441</v>
      </c>
      <c r="H300" s="208">
        <v>1</v>
      </c>
      <c r="I300" s="209"/>
      <c r="J300" s="210">
        <f>ROUND(I300*H300,2)</f>
        <v>0</v>
      </c>
      <c r="K300" s="206" t="s">
        <v>161</v>
      </c>
      <c r="L300" s="40"/>
      <c r="M300" s="211" t="s">
        <v>1</v>
      </c>
      <c r="N300" s="212" t="s">
        <v>44</v>
      </c>
      <c r="O300" s="72"/>
      <c r="P300" s="213">
        <f>O300*H300</f>
        <v>0</v>
      </c>
      <c r="Q300" s="213">
        <v>3.1E-4</v>
      </c>
      <c r="R300" s="213">
        <f>Q300*H300</f>
        <v>3.1E-4</v>
      </c>
      <c r="S300" s="213">
        <v>0</v>
      </c>
      <c r="T300" s="21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5" t="s">
        <v>299</v>
      </c>
      <c r="AT300" s="215" t="s">
        <v>157</v>
      </c>
      <c r="AU300" s="215" t="s">
        <v>89</v>
      </c>
      <c r="AY300" s="18" t="s">
        <v>154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8" t="s">
        <v>87</v>
      </c>
      <c r="BK300" s="216">
        <f>ROUND(I300*H300,2)</f>
        <v>0</v>
      </c>
      <c r="BL300" s="18" t="s">
        <v>299</v>
      </c>
      <c r="BM300" s="215" t="s">
        <v>1888</v>
      </c>
    </row>
    <row r="301" spans="1:65" s="2" customFormat="1" ht="24" customHeight="1">
      <c r="A301" s="35"/>
      <c r="B301" s="36"/>
      <c r="C301" s="204" t="s">
        <v>683</v>
      </c>
      <c r="D301" s="204" t="s">
        <v>157</v>
      </c>
      <c r="E301" s="205" t="s">
        <v>1889</v>
      </c>
      <c r="F301" s="206" t="s">
        <v>1890</v>
      </c>
      <c r="G301" s="207" t="s">
        <v>1812</v>
      </c>
      <c r="H301" s="208">
        <v>1</v>
      </c>
      <c r="I301" s="209"/>
      <c r="J301" s="210">
        <f>ROUND(I301*H301,2)</f>
        <v>0</v>
      </c>
      <c r="K301" s="206" t="s">
        <v>161</v>
      </c>
      <c r="L301" s="40"/>
      <c r="M301" s="211" t="s">
        <v>1</v>
      </c>
      <c r="N301" s="212" t="s">
        <v>44</v>
      </c>
      <c r="O301" s="72"/>
      <c r="P301" s="213">
        <f>O301*H301</f>
        <v>0</v>
      </c>
      <c r="Q301" s="213">
        <v>2.8199999999999999E-2</v>
      </c>
      <c r="R301" s="213">
        <f>Q301*H301</f>
        <v>2.8199999999999999E-2</v>
      </c>
      <c r="S301" s="213">
        <v>0</v>
      </c>
      <c r="T301" s="21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5" t="s">
        <v>299</v>
      </c>
      <c r="AT301" s="215" t="s">
        <v>157</v>
      </c>
      <c r="AU301" s="215" t="s">
        <v>89</v>
      </c>
      <c r="AY301" s="18" t="s">
        <v>154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8" t="s">
        <v>87</v>
      </c>
      <c r="BK301" s="216">
        <f>ROUND(I301*H301,2)</f>
        <v>0</v>
      </c>
      <c r="BL301" s="18" t="s">
        <v>299</v>
      </c>
      <c r="BM301" s="215" t="s">
        <v>1891</v>
      </c>
    </row>
    <row r="302" spans="1:65" s="13" customFormat="1" ht="11.25">
      <c r="B302" s="217"/>
      <c r="C302" s="218"/>
      <c r="D302" s="219" t="s">
        <v>164</v>
      </c>
      <c r="E302" s="220" t="s">
        <v>1</v>
      </c>
      <c r="F302" s="221" t="s">
        <v>1892</v>
      </c>
      <c r="G302" s="218"/>
      <c r="H302" s="220" t="s">
        <v>1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164</v>
      </c>
      <c r="AU302" s="227" t="s">
        <v>89</v>
      </c>
      <c r="AV302" s="13" t="s">
        <v>87</v>
      </c>
      <c r="AW302" s="13" t="s">
        <v>34</v>
      </c>
      <c r="AX302" s="13" t="s">
        <v>79</v>
      </c>
      <c r="AY302" s="227" t="s">
        <v>154</v>
      </c>
    </row>
    <row r="303" spans="1:65" s="14" customFormat="1" ht="11.25">
      <c r="B303" s="228"/>
      <c r="C303" s="229"/>
      <c r="D303" s="219" t="s">
        <v>164</v>
      </c>
      <c r="E303" s="230" t="s">
        <v>1</v>
      </c>
      <c r="F303" s="231" t="s">
        <v>87</v>
      </c>
      <c r="G303" s="229"/>
      <c r="H303" s="232">
        <v>1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164</v>
      </c>
      <c r="AU303" s="238" t="s">
        <v>89</v>
      </c>
      <c r="AV303" s="14" t="s">
        <v>89</v>
      </c>
      <c r="AW303" s="14" t="s">
        <v>34</v>
      </c>
      <c r="AX303" s="14" t="s">
        <v>87</v>
      </c>
      <c r="AY303" s="238" t="s">
        <v>154</v>
      </c>
    </row>
    <row r="304" spans="1:65" s="2" customFormat="1" ht="36" customHeight="1">
      <c r="A304" s="35"/>
      <c r="B304" s="36"/>
      <c r="C304" s="204" t="s">
        <v>687</v>
      </c>
      <c r="D304" s="204" t="s">
        <v>157</v>
      </c>
      <c r="E304" s="205" t="s">
        <v>1893</v>
      </c>
      <c r="F304" s="206" t="s">
        <v>1894</v>
      </c>
      <c r="G304" s="207" t="s">
        <v>186</v>
      </c>
      <c r="H304" s="208">
        <v>0.21199999999999999</v>
      </c>
      <c r="I304" s="209"/>
      <c r="J304" s="210">
        <f>ROUND(I304*H304,2)</f>
        <v>0</v>
      </c>
      <c r="K304" s="206" t="s">
        <v>161</v>
      </c>
      <c r="L304" s="40"/>
      <c r="M304" s="211" t="s">
        <v>1</v>
      </c>
      <c r="N304" s="212" t="s">
        <v>44</v>
      </c>
      <c r="O304" s="72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5" t="s">
        <v>436</v>
      </c>
      <c r="AT304" s="215" t="s">
        <v>157</v>
      </c>
      <c r="AU304" s="215" t="s">
        <v>89</v>
      </c>
      <c r="AY304" s="18" t="s">
        <v>154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8" t="s">
        <v>87</v>
      </c>
      <c r="BK304" s="216">
        <f>ROUND(I304*H304,2)</f>
        <v>0</v>
      </c>
      <c r="BL304" s="18" t="s">
        <v>436</v>
      </c>
      <c r="BM304" s="215" t="s">
        <v>1895</v>
      </c>
    </row>
    <row r="305" spans="1:65" s="12" customFormat="1" ht="22.9" customHeight="1">
      <c r="B305" s="188"/>
      <c r="C305" s="189"/>
      <c r="D305" s="190" t="s">
        <v>78</v>
      </c>
      <c r="E305" s="202" t="s">
        <v>1896</v>
      </c>
      <c r="F305" s="202" t="s">
        <v>1897</v>
      </c>
      <c r="G305" s="189"/>
      <c r="H305" s="189"/>
      <c r="I305" s="192"/>
      <c r="J305" s="203">
        <f>BK305</f>
        <v>0</v>
      </c>
      <c r="K305" s="189"/>
      <c r="L305" s="194"/>
      <c r="M305" s="195"/>
      <c r="N305" s="196"/>
      <c r="O305" s="196"/>
      <c r="P305" s="197">
        <f>SUM(P306:P310)</f>
        <v>0</v>
      </c>
      <c r="Q305" s="196"/>
      <c r="R305" s="197">
        <f>SUM(R306:R310)</f>
        <v>0.14150000000000001</v>
      </c>
      <c r="S305" s="196"/>
      <c r="T305" s="198">
        <f>SUM(T306:T310)</f>
        <v>0</v>
      </c>
      <c r="AR305" s="199" t="s">
        <v>89</v>
      </c>
      <c r="AT305" s="200" t="s">
        <v>78</v>
      </c>
      <c r="AU305" s="200" t="s">
        <v>87</v>
      </c>
      <c r="AY305" s="199" t="s">
        <v>154</v>
      </c>
      <c r="BK305" s="201">
        <f>SUM(BK306:BK310)</f>
        <v>0</v>
      </c>
    </row>
    <row r="306" spans="1:65" s="2" customFormat="1" ht="36" customHeight="1">
      <c r="A306" s="35"/>
      <c r="B306" s="36"/>
      <c r="C306" s="204" t="s">
        <v>693</v>
      </c>
      <c r="D306" s="204" t="s">
        <v>157</v>
      </c>
      <c r="E306" s="205" t="s">
        <v>1898</v>
      </c>
      <c r="F306" s="206" t="s">
        <v>1899</v>
      </c>
      <c r="G306" s="207" t="s">
        <v>1812</v>
      </c>
      <c r="H306" s="208">
        <v>5</v>
      </c>
      <c r="I306" s="209"/>
      <c r="J306" s="210">
        <f>ROUND(I306*H306,2)</f>
        <v>0</v>
      </c>
      <c r="K306" s="206" t="s">
        <v>161</v>
      </c>
      <c r="L306" s="40"/>
      <c r="M306" s="211" t="s">
        <v>1</v>
      </c>
      <c r="N306" s="212" t="s">
        <v>44</v>
      </c>
      <c r="O306" s="72"/>
      <c r="P306" s="213">
        <f>O306*H306</f>
        <v>0</v>
      </c>
      <c r="Q306" s="213">
        <v>1.2E-2</v>
      </c>
      <c r="R306" s="213">
        <f>Q306*H306</f>
        <v>0.06</v>
      </c>
      <c r="S306" s="213">
        <v>0</v>
      </c>
      <c r="T306" s="21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5" t="s">
        <v>299</v>
      </c>
      <c r="AT306" s="215" t="s">
        <v>157</v>
      </c>
      <c r="AU306" s="215" t="s">
        <v>89</v>
      </c>
      <c r="AY306" s="18" t="s">
        <v>154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8" t="s">
        <v>87</v>
      </c>
      <c r="BK306" s="216">
        <f>ROUND(I306*H306,2)</f>
        <v>0</v>
      </c>
      <c r="BL306" s="18" t="s">
        <v>299</v>
      </c>
      <c r="BM306" s="215" t="s">
        <v>1900</v>
      </c>
    </row>
    <row r="307" spans="1:65" s="2" customFormat="1" ht="36" customHeight="1">
      <c r="A307" s="35"/>
      <c r="B307" s="36"/>
      <c r="C307" s="204" t="s">
        <v>697</v>
      </c>
      <c r="D307" s="204" t="s">
        <v>157</v>
      </c>
      <c r="E307" s="205" t="s">
        <v>1901</v>
      </c>
      <c r="F307" s="206" t="s">
        <v>1902</v>
      </c>
      <c r="G307" s="207" t="s">
        <v>1812</v>
      </c>
      <c r="H307" s="208">
        <v>2</v>
      </c>
      <c r="I307" s="209"/>
      <c r="J307" s="210">
        <f>ROUND(I307*H307,2)</f>
        <v>0</v>
      </c>
      <c r="K307" s="206" t="s">
        <v>161</v>
      </c>
      <c r="L307" s="40"/>
      <c r="M307" s="211" t="s">
        <v>1</v>
      </c>
      <c r="N307" s="212" t="s">
        <v>44</v>
      </c>
      <c r="O307" s="72"/>
      <c r="P307" s="213">
        <f>O307*H307</f>
        <v>0</v>
      </c>
      <c r="Q307" s="213">
        <v>1.5599999999999999E-2</v>
      </c>
      <c r="R307" s="213">
        <f>Q307*H307</f>
        <v>3.1199999999999999E-2</v>
      </c>
      <c r="S307" s="213">
        <v>0</v>
      </c>
      <c r="T307" s="21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5" t="s">
        <v>299</v>
      </c>
      <c r="AT307" s="215" t="s">
        <v>157</v>
      </c>
      <c r="AU307" s="215" t="s">
        <v>89</v>
      </c>
      <c r="AY307" s="18" t="s">
        <v>154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8" t="s">
        <v>87</v>
      </c>
      <c r="BK307" s="216">
        <f>ROUND(I307*H307,2)</f>
        <v>0</v>
      </c>
      <c r="BL307" s="18" t="s">
        <v>299</v>
      </c>
      <c r="BM307" s="215" t="s">
        <v>1903</v>
      </c>
    </row>
    <row r="308" spans="1:65" s="2" customFormat="1" ht="36" customHeight="1">
      <c r="A308" s="35"/>
      <c r="B308" s="36"/>
      <c r="C308" s="204" t="s">
        <v>704</v>
      </c>
      <c r="D308" s="204" t="s">
        <v>157</v>
      </c>
      <c r="E308" s="205" t="s">
        <v>1904</v>
      </c>
      <c r="F308" s="206" t="s">
        <v>1905</v>
      </c>
      <c r="G308" s="207" t="s">
        <v>1812</v>
      </c>
      <c r="H308" s="208">
        <v>2</v>
      </c>
      <c r="I308" s="209"/>
      <c r="J308" s="210">
        <f>ROUND(I308*H308,2)</f>
        <v>0</v>
      </c>
      <c r="K308" s="206" t="s">
        <v>161</v>
      </c>
      <c r="L308" s="40"/>
      <c r="M308" s="211" t="s">
        <v>1</v>
      </c>
      <c r="N308" s="212" t="s">
        <v>44</v>
      </c>
      <c r="O308" s="72"/>
      <c r="P308" s="213">
        <f>O308*H308</f>
        <v>0</v>
      </c>
      <c r="Q308" s="213">
        <v>1.865E-2</v>
      </c>
      <c r="R308" s="213">
        <f>Q308*H308</f>
        <v>3.73E-2</v>
      </c>
      <c r="S308" s="213">
        <v>0</v>
      </c>
      <c r="T308" s="21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5" t="s">
        <v>299</v>
      </c>
      <c r="AT308" s="215" t="s">
        <v>157</v>
      </c>
      <c r="AU308" s="215" t="s">
        <v>89</v>
      </c>
      <c r="AY308" s="18" t="s">
        <v>154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8" t="s">
        <v>87</v>
      </c>
      <c r="BK308" s="216">
        <f>ROUND(I308*H308,2)</f>
        <v>0</v>
      </c>
      <c r="BL308" s="18" t="s">
        <v>299</v>
      </c>
      <c r="BM308" s="215" t="s">
        <v>1906</v>
      </c>
    </row>
    <row r="309" spans="1:65" s="2" customFormat="1" ht="24" customHeight="1">
      <c r="A309" s="35"/>
      <c r="B309" s="36"/>
      <c r="C309" s="204" t="s">
        <v>712</v>
      </c>
      <c r="D309" s="204" t="s">
        <v>157</v>
      </c>
      <c r="E309" s="205" t="s">
        <v>1907</v>
      </c>
      <c r="F309" s="206" t="s">
        <v>1908</v>
      </c>
      <c r="G309" s="207" t="s">
        <v>1812</v>
      </c>
      <c r="H309" s="208">
        <v>1</v>
      </c>
      <c r="I309" s="209"/>
      <c r="J309" s="210">
        <f>ROUND(I309*H309,2)</f>
        <v>0</v>
      </c>
      <c r="K309" s="206" t="s">
        <v>1</v>
      </c>
      <c r="L309" s="40"/>
      <c r="M309" s="211" t="s">
        <v>1</v>
      </c>
      <c r="N309" s="212" t="s">
        <v>44</v>
      </c>
      <c r="O309" s="72"/>
      <c r="P309" s="213">
        <f>O309*H309</f>
        <v>0</v>
      </c>
      <c r="Q309" s="213">
        <v>1.2999999999999999E-2</v>
      </c>
      <c r="R309" s="213">
        <f>Q309*H309</f>
        <v>1.2999999999999999E-2</v>
      </c>
      <c r="S309" s="213">
        <v>0</v>
      </c>
      <c r="T309" s="21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5" t="s">
        <v>299</v>
      </c>
      <c r="AT309" s="215" t="s">
        <v>157</v>
      </c>
      <c r="AU309" s="215" t="s">
        <v>89</v>
      </c>
      <c r="AY309" s="18" t="s">
        <v>154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8" t="s">
        <v>87</v>
      </c>
      <c r="BK309" s="216">
        <f>ROUND(I309*H309,2)</f>
        <v>0</v>
      </c>
      <c r="BL309" s="18" t="s">
        <v>299</v>
      </c>
      <c r="BM309" s="215" t="s">
        <v>1909</v>
      </c>
    </row>
    <row r="310" spans="1:65" s="2" customFormat="1" ht="36" customHeight="1">
      <c r="A310" s="35"/>
      <c r="B310" s="36"/>
      <c r="C310" s="204" t="s">
        <v>717</v>
      </c>
      <c r="D310" s="204" t="s">
        <v>157</v>
      </c>
      <c r="E310" s="205" t="s">
        <v>1454</v>
      </c>
      <c r="F310" s="206" t="s">
        <v>1455</v>
      </c>
      <c r="G310" s="207" t="s">
        <v>186</v>
      </c>
      <c r="H310" s="208">
        <v>0.14199999999999999</v>
      </c>
      <c r="I310" s="209"/>
      <c r="J310" s="210">
        <f>ROUND(I310*H310,2)</f>
        <v>0</v>
      </c>
      <c r="K310" s="206" t="s">
        <v>161</v>
      </c>
      <c r="L310" s="40"/>
      <c r="M310" s="271" t="s">
        <v>1</v>
      </c>
      <c r="N310" s="272" t="s">
        <v>44</v>
      </c>
      <c r="O310" s="273"/>
      <c r="P310" s="274">
        <f>O310*H310</f>
        <v>0</v>
      </c>
      <c r="Q310" s="274">
        <v>0</v>
      </c>
      <c r="R310" s="274">
        <f>Q310*H310</f>
        <v>0</v>
      </c>
      <c r="S310" s="274">
        <v>0</v>
      </c>
      <c r="T310" s="27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5" t="s">
        <v>299</v>
      </c>
      <c r="AT310" s="215" t="s">
        <v>157</v>
      </c>
      <c r="AU310" s="215" t="s">
        <v>89</v>
      </c>
      <c r="AY310" s="18" t="s">
        <v>154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87</v>
      </c>
      <c r="BK310" s="216">
        <f>ROUND(I310*H310,2)</f>
        <v>0</v>
      </c>
      <c r="BL310" s="18" t="s">
        <v>299</v>
      </c>
      <c r="BM310" s="215" t="s">
        <v>1910</v>
      </c>
    </row>
    <row r="311" spans="1:65" s="2" customFormat="1" ht="6.95" customHeight="1">
      <c r="A311" s="35"/>
      <c r="B311" s="55"/>
      <c r="C311" s="56"/>
      <c r="D311" s="56"/>
      <c r="E311" s="56"/>
      <c r="F311" s="56"/>
      <c r="G311" s="56"/>
      <c r="H311" s="56"/>
      <c r="I311" s="153"/>
      <c r="J311" s="56"/>
      <c r="K311" s="56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9J0n3eFtr4u0yXYJAPJDhb1M9YHRug6y7LdH19+7bIP/pZ+0Nxg4NlXDIPA2npViIFXZ343QYQV6W3O12RpzLA==" saltValue="EQmYKVXi5ds4YXsrKyE4ZkYog2mDphiu1g1seD50EJVYoIZClbx9oBqlrKoj1UKs5ZbgLe7LkwFcG0FPBpmihQ==" spinCount="100000" sheet="1" objects="1" scenarios="1" formatColumns="0" formatRows="0" autoFilter="0"/>
  <autoFilter ref="C123:K31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95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1911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1912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ROUND((SUM(BE117:BE119)),  2)</f>
        <v>0</v>
      </c>
      <c r="G33" s="35"/>
      <c r="H33" s="35"/>
      <c r="I33" s="132">
        <v>0.21</v>
      </c>
      <c r="J33" s="131">
        <f>ROUND(((SUM(BE117:BE119))*I33),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ROUND((SUM(BF117:BF119)),  2)</f>
        <v>0</v>
      </c>
      <c r="G34" s="35"/>
      <c r="H34" s="35"/>
      <c r="I34" s="132">
        <v>0.15</v>
      </c>
      <c r="J34" s="131">
        <f>ROUND(((SUM(BF117:BF119))*I34),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ROUND((SUM(BG117:BG119)),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ROUND((SUM(BH117:BH119)),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ROUND((SUM(BI117:BI119)),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C - Elektročást - silnoproud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62"/>
      <c r="C97" s="163"/>
      <c r="D97" s="164" t="s">
        <v>1913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139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5.5" customHeight="1">
      <c r="A107" s="35"/>
      <c r="B107" s="36"/>
      <c r="C107" s="37"/>
      <c r="D107" s="37"/>
      <c r="E107" s="327" t="str">
        <f>E7</f>
        <v>Varianta 1 - Nová pracoviště Městské Policie v Ostrově v 1. NP objektu Hlavní Třída 797 a 796</v>
      </c>
      <c r="F107" s="328"/>
      <c r="G107" s="328"/>
      <c r="H107" s="328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105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9" t="str">
        <f>E9</f>
        <v>C - Elektročást - silnoproud</v>
      </c>
      <c r="F109" s="329"/>
      <c r="G109" s="329"/>
      <c r="H109" s="329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22</v>
      </c>
      <c r="D111" s="37"/>
      <c r="E111" s="37"/>
      <c r="F111" s="28" t="str">
        <f>F12</f>
        <v>Ostrov</v>
      </c>
      <c r="G111" s="37"/>
      <c r="H111" s="37"/>
      <c r="I111" s="118" t="s">
        <v>24</v>
      </c>
      <c r="J111" s="67" t="str">
        <f>IF(J12="","",J12)</f>
        <v>1. 8. 2019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58.15" customHeight="1">
      <c r="A113" s="35"/>
      <c r="B113" s="36"/>
      <c r="C113" s="30" t="s">
        <v>26</v>
      </c>
      <c r="D113" s="37"/>
      <c r="E113" s="37"/>
      <c r="F113" s="28" t="str">
        <f>E15</f>
        <v>Město Ostrov</v>
      </c>
      <c r="G113" s="37"/>
      <c r="H113" s="37"/>
      <c r="I113" s="118" t="s">
        <v>32</v>
      </c>
      <c r="J113" s="33" t="str">
        <f>E21</f>
        <v>BPO spol. s r.o.,Lidická 1239,36317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118" t="s">
        <v>35</v>
      </c>
      <c r="J114" s="33" t="str">
        <f>E24</f>
        <v>Tomanová Ing.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140</v>
      </c>
      <c r="D116" s="179" t="s">
        <v>64</v>
      </c>
      <c r="E116" s="179" t="s">
        <v>60</v>
      </c>
      <c r="F116" s="179" t="s">
        <v>61</v>
      </c>
      <c r="G116" s="179" t="s">
        <v>141</v>
      </c>
      <c r="H116" s="179" t="s">
        <v>142</v>
      </c>
      <c r="I116" s="180" t="s">
        <v>143</v>
      </c>
      <c r="J116" s="179" t="s">
        <v>109</v>
      </c>
      <c r="K116" s="181" t="s">
        <v>144</v>
      </c>
      <c r="L116" s="182"/>
      <c r="M116" s="76" t="s">
        <v>1</v>
      </c>
      <c r="N116" s="77" t="s">
        <v>43</v>
      </c>
      <c r="O116" s="77" t="s">
        <v>145</v>
      </c>
      <c r="P116" s="77" t="s">
        <v>146</v>
      </c>
      <c r="Q116" s="77" t="s">
        <v>147</v>
      </c>
      <c r="R116" s="77" t="s">
        <v>148</v>
      </c>
      <c r="S116" s="77" t="s">
        <v>149</v>
      </c>
      <c r="T116" s="78" t="s">
        <v>150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151</v>
      </c>
      <c r="D117" s="37"/>
      <c r="E117" s="37"/>
      <c r="F117" s="37"/>
      <c r="G117" s="37"/>
      <c r="H117" s="37"/>
      <c r="I117" s="116"/>
      <c r="J117" s="183">
        <f>BK117</f>
        <v>0</v>
      </c>
      <c r="K117" s="37"/>
      <c r="L117" s="40"/>
      <c r="M117" s="79"/>
      <c r="N117" s="184"/>
      <c r="O117" s="80"/>
      <c r="P117" s="185">
        <f>P118</f>
        <v>0</v>
      </c>
      <c r="Q117" s="80"/>
      <c r="R117" s="185">
        <f>R118</f>
        <v>0</v>
      </c>
      <c r="S117" s="80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78</v>
      </c>
      <c r="AU117" s="18" t="s">
        <v>111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78</v>
      </c>
      <c r="E118" s="191" t="s">
        <v>1914</v>
      </c>
      <c r="F118" s="191" t="s">
        <v>94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AR118" s="199" t="s">
        <v>89</v>
      </c>
      <c r="AT118" s="200" t="s">
        <v>78</v>
      </c>
      <c r="AU118" s="200" t="s">
        <v>79</v>
      </c>
      <c r="AY118" s="199" t="s">
        <v>154</v>
      </c>
      <c r="BK118" s="201">
        <f>BK119</f>
        <v>0</v>
      </c>
    </row>
    <row r="119" spans="1:65" s="2" customFormat="1" ht="24" customHeight="1">
      <c r="A119" s="35"/>
      <c r="B119" s="36"/>
      <c r="C119" s="204" t="s">
        <v>87</v>
      </c>
      <c r="D119" s="204" t="s">
        <v>157</v>
      </c>
      <c r="E119" s="205" t="s">
        <v>1915</v>
      </c>
      <c r="F119" s="206" t="s">
        <v>1916</v>
      </c>
      <c r="G119" s="207" t="s">
        <v>499</v>
      </c>
      <c r="H119" s="208">
        <v>1</v>
      </c>
      <c r="I119" s="209"/>
      <c r="J119" s="210">
        <f>ROUND(I119*H119,2)</f>
        <v>0</v>
      </c>
      <c r="K119" s="206" t="s">
        <v>1</v>
      </c>
      <c r="L119" s="40"/>
      <c r="M119" s="271" t="s">
        <v>1</v>
      </c>
      <c r="N119" s="272" t="s">
        <v>44</v>
      </c>
      <c r="O119" s="273"/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5" t="s">
        <v>299</v>
      </c>
      <c r="AT119" s="215" t="s">
        <v>157</v>
      </c>
      <c r="AU119" s="215" t="s">
        <v>87</v>
      </c>
      <c r="AY119" s="18" t="s">
        <v>154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87</v>
      </c>
      <c r="BK119" s="216">
        <f>ROUND(I119*H119,2)</f>
        <v>0</v>
      </c>
      <c r="BL119" s="18" t="s">
        <v>299</v>
      </c>
      <c r="BM119" s="215" t="s">
        <v>1917</v>
      </c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153"/>
      <c r="J120" s="56"/>
      <c r="K120" s="56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1pj6sEDrGwaDF+7YJqf3QLbX0heWufrN7VmqI1L7MRy8pEgXb5G2TByQrTYxt4D7XeO5BcyED3YQBdIRUHwQlA==" saltValue="ja8sNeC0PaZcQtoJhdzkvbyp2DQg2u0TsghiTYdTT/vaFdK5h+KmT7IEjUtXROev5Q5ccHwml8wqQ5QDWlZYng==" spinCount="100000" sheet="1" objects="1" scenarios="1" formatColumns="0" formatRows="0" autoFilter="0"/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97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1918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1912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ROUND((SUM(BE117:BE119)),  2)</f>
        <v>0</v>
      </c>
      <c r="G33" s="35"/>
      <c r="H33" s="35"/>
      <c r="I33" s="132">
        <v>0.21</v>
      </c>
      <c r="J33" s="131">
        <f>ROUND(((SUM(BE117:BE119))*I33),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ROUND((SUM(BF117:BF119)),  2)</f>
        <v>0</v>
      </c>
      <c r="G34" s="35"/>
      <c r="H34" s="35"/>
      <c r="I34" s="132">
        <v>0.15</v>
      </c>
      <c r="J34" s="131">
        <f>ROUND(((SUM(BF117:BF119))*I34),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ROUND((SUM(BG117:BG119)),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ROUND((SUM(BH117:BH119)),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ROUND((SUM(BI117:BI119)),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D - Elektročást - slaboproud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62"/>
      <c r="C97" s="163"/>
      <c r="D97" s="164" t="s">
        <v>1919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139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5.5" customHeight="1">
      <c r="A107" s="35"/>
      <c r="B107" s="36"/>
      <c r="C107" s="37"/>
      <c r="D107" s="37"/>
      <c r="E107" s="327" t="str">
        <f>E7</f>
        <v>Varianta 1 - Nová pracoviště Městské Policie v Ostrově v 1. NP objektu Hlavní Třída 797 a 796</v>
      </c>
      <c r="F107" s="328"/>
      <c r="G107" s="328"/>
      <c r="H107" s="328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105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9" t="str">
        <f>E9</f>
        <v>D - Elektročást - slaboproud</v>
      </c>
      <c r="F109" s="329"/>
      <c r="G109" s="329"/>
      <c r="H109" s="329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22</v>
      </c>
      <c r="D111" s="37"/>
      <c r="E111" s="37"/>
      <c r="F111" s="28" t="str">
        <f>F12</f>
        <v>Ostrov</v>
      </c>
      <c r="G111" s="37"/>
      <c r="H111" s="37"/>
      <c r="I111" s="118" t="s">
        <v>24</v>
      </c>
      <c r="J111" s="67" t="str">
        <f>IF(J12="","",J12)</f>
        <v>1. 8. 2019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58.15" customHeight="1">
      <c r="A113" s="35"/>
      <c r="B113" s="36"/>
      <c r="C113" s="30" t="s">
        <v>26</v>
      </c>
      <c r="D113" s="37"/>
      <c r="E113" s="37"/>
      <c r="F113" s="28" t="str">
        <f>E15</f>
        <v>Město Ostrov</v>
      </c>
      <c r="G113" s="37"/>
      <c r="H113" s="37"/>
      <c r="I113" s="118" t="s">
        <v>32</v>
      </c>
      <c r="J113" s="33" t="str">
        <f>E21</f>
        <v>BPO spol. s r.o.,Lidická 1239,36317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118" t="s">
        <v>35</v>
      </c>
      <c r="J114" s="33" t="str">
        <f>E24</f>
        <v>Tomanová Ing.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140</v>
      </c>
      <c r="D116" s="179" t="s">
        <v>64</v>
      </c>
      <c r="E116" s="179" t="s">
        <v>60</v>
      </c>
      <c r="F116" s="179" t="s">
        <v>61</v>
      </c>
      <c r="G116" s="179" t="s">
        <v>141</v>
      </c>
      <c r="H116" s="179" t="s">
        <v>142</v>
      </c>
      <c r="I116" s="180" t="s">
        <v>143</v>
      </c>
      <c r="J116" s="179" t="s">
        <v>109</v>
      </c>
      <c r="K116" s="181" t="s">
        <v>144</v>
      </c>
      <c r="L116" s="182"/>
      <c r="M116" s="76" t="s">
        <v>1</v>
      </c>
      <c r="N116" s="77" t="s">
        <v>43</v>
      </c>
      <c r="O116" s="77" t="s">
        <v>145</v>
      </c>
      <c r="P116" s="77" t="s">
        <v>146</v>
      </c>
      <c r="Q116" s="77" t="s">
        <v>147</v>
      </c>
      <c r="R116" s="77" t="s">
        <v>148</v>
      </c>
      <c r="S116" s="77" t="s">
        <v>149</v>
      </c>
      <c r="T116" s="78" t="s">
        <v>150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151</v>
      </c>
      <c r="D117" s="37"/>
      <c r="E117" s="37"/>
      <c r="F117" s="37"/>
      <c r="G117" s="37"/>
      <c r="H117" s="37"/>
      <c r="I117" s="116"/>
      <c r="J117" s="183">
        <f>BK117</f>
        <v>0</v>
      </c>
      <c r="K117" s="37"/>
      <c r="L117" s="40"/>
      <c r="M117" s="79"/>
      <c r="N117" s="184"/>
      <c r="O117" s="80"/>
      <c r="P117" s="185">
        <f>P118</f>
        <v>0</v>
      </c>
      <c r="Q117" s="80"/>
      <c r="R117" s="185">
        <f>R118</f>
        <v>0</v>
      </c>
      <c r="S117" s="80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78</v>
      </c>
      <c r="AU117" s="18" t="s">
        <v>111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78</v>
      </c>
      <c r="E118" s="191" t="s">
        <v>1920</v>
      </c>
      <c r="F118" s="191" t="s">
        <v>96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AR118" s="199" t="s">
        <v>89</v>
      </c>
      <c r="AT118" s="200" t="s">
        <v>78</v>
      </c>
      <c r="AU118" s="200" t="s">
        <v>79</v>
      </c>
      <c r="AY118" s="199" t="s">
        <v>154</v>
      </c>
      <c r="BK118" s="201">
        <f>BK119</f>
        <v>0</v>
      </c>
    </row>
    <row r="119" spans="1:65" s="2" customFormat="1" ht="24" customHeight="1">
      <c r="A119" s="35"/>
      <c r="B119" s="36"/>
      <c r="C119" s="204" t="s">
        <v>87</v>
      </c>
      <c r="D119" s="204" t="s">
        <v>157</v>
      </c>
      <c r="E119" s="205" t="s">
        <v>1921</v>
      </c>
      <c r="F119" s="206" t="s">
        <v>1922</v>
      </c>
      <c r="G119" s="207" t="s">
        <v>499</v>
      </c>
      <c r="H119" s="208">
        <v>1</v>
      </c>
      <c r="I119" s="209"/>
      <c r="J119" s="210">
        <f>ROUND(I119*H119,2)</f>
        <v>0</v>
      </c>
      <c r="K119" s="206" t="s">
        <v>1</v>
      </c>
      <c r="L119" s="40"/>
      <c r="M119" s="271" t="s">
        <v>1</v>
      </c>
      <c r="N119" s="272" t="s">
        <v>44</v>
      </c>
      <c r="O119" s="273"/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5" t="s">
        <v>299</v>
      </c>
      <c r="AT119" s="215" t="s">
        <v>157</v>
      </c>
      <c r="AU119" s="215" t="s">
        <v>87</v>
      </c>
      <c r="AY119" s="18" t="s">
        <v>154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87</v>
      </c>
      <c r="BK119" s="216">
        <f>ROUND(I119*H119,2)</f>
        <v>0</v>
      </c>
      <c r="BL119" s="18" t="s">
        <v>299</v>
      </c>
      <c r="BM119" s="215" t="s">
        <v>1923</v>
      </c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153"/>
      <c r="J120" s="56"/>
      <c r="K120" s="56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b4nlKmwvBPf1p+m+tYCWt2KL32EGp7S9c4GTwwplUHD3Qj505KaqrFO5U70KOfAOxcNQKLoaKgE4NCe2z0eu0A==" saltValue="NX6joK6Q6ybimMBn+m3Nw2hvWbGgWeu3vWWy/4JuxdxtReaJ7jHdEew5DhHSgaqoW25VYmLdg6TnVGeuhTTTlg==" spinCount="100000" sheet="1" objects="1" scenarios="1" formatColumns="0" formatRows="0" autoFilter="0"/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100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1924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1912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ROUND((SUM(BE117:BE119)),  2)</f>
        <v>0</v>
      </c>
      <c r="G33" s="35"/>
      <c r="H33" s="35"/>
      <c r="I33" s="132">
        <v>0.21</v>
      </c>
      <c r="J33" s="131">
        <f>ROUND(((SUM(BE117:BE119))*I33),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ROUND((SUM(BF117:BF119)),  2)</f>
        <v>0</v>
      </c>
      <c r="G34" s="35"/>
      <c r="H34" s="35"/>
      <c r="I34" s="132">
        <v>0.15</v>
      </c>
      <c r="J34" s="131">
        <f>ROUND(((SUM(BF117:BF119))*I34),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ROUND((SUM(BG117:BG119)),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ROUND((SUM(BH117:BH119)),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ROUND((SUM(BI117:BI119)),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E - VZT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62"/>
      <c r="C97" s="163"/>
      <c r="D97" s="164" t="s">
        <v>1925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139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5.5" customHeight="1">
      <c r="A107" s="35"/>
      <c r="B107" s="36"/>
      <c r="C107" s="37"/>
      <c r="D107" s="37"/>
      <c r="E107" s="327" t="str">
        <f>E7</f>
        <v>Varianta 1 - Nová pracoviště Městské Policie v Ostrově v 1. NP objektu Hlavní Třída 797 a 796</v>
      </c>
      <c r="F107" s="328"/>
      <c r="G107" s="328"/>
      <c r="H107" s="328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105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9" t="str">
        <f>E9</f>
        <v>E - VZT</v>
      </c>
      <c r="F109" s="329"/>
      <c r="G109" s="329"/>
      <c r="H109" s="329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22</v>
      </c>
      <c r="D111" s="37"/>
      <c r="E111" s="37"/>
      <c r="F111" s="28" t="str">
        <f>F12</f>
        <v>Ostrov</v>
      </c>
      <c r="G111" s="37"/>
      <c r="H111" s="37"/>
      <c r="I111" s="118" t="s">
        <v>24</v>
      </c>
      <c r="J111" s="67" t="str">
        <f>IF(J12="","",J12)</f>
        <v>1. 8. 2019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58.15" customHeight="1">
      <c r="A113" s="35"/>
      <c r="B113" s="36"/>
      <c r="C113" s="30" t="s">
        <v>26</v>
      </c>
      <c r="D113" s="37"/>
      <c r="E113" s="37"/>
      <c r="F113" s="28" t="str">
        <f>E15</f>
        <v>Město Ostrov</v>
      </c>
      <c r="G113" s="37"/>
      <c r="H113" s="37"/>
      <c r="I113" s="118" t="s">
        <v>32</v>
      </c>
      <c r="J113" s="33" t="str">
        <f>E21</f>
        <v>BPO spol. s r.o.,Lidická 1239,36317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118" t="s">
        <v>35</v>
      </c>
      <c r="J114" s="33" t="str">
        <f>E24</f>
        <v>Tomanová Ing.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140</v>
      </c>
      <c r="D116" s="179" t="s">
        <v>64</v>
      </c>
      <c r="E116" s="179" t="s">
        <v>60</v>
      </c>
      <c r="F116" s="179" t="s">
        <v>61</v>
      </c>
      <c r="G116" s="179" t="s">
        <v>141</v>
      </c>
      <c r="H116" s="179" t="s">
        <v>142</v>
      </c>
      <c r="I116" s="180" t="s">
        <v>143</v>
      </c>
      <c r="J116" s="179" t="s">
        <v>109</v>
      </c>
      <c r="K116" s="181" t="s">
        <v>144</v>
      </c>
      <c r="L116" s="182"/>
      <c r="M116" s="76" t="s">
        <v>1</v>
      </c>
      <c r="N116" s="77" t="s">
        <v>43</v>
      </c>
      <c r="O116" s="77" t="s">
        <v>145</v>
      </c>
      <c r="P116" s="77" t="s">
        <v>146</v>
      </c>
      <c r="Q116" s="77" t="s">
        <v>147</v>
      </c>
      <c r="R116" s="77" t="s">
        <v>148</v>
      </c>
      <c r="S116" s="77" t="s">
        <v>149</v>
      </c>
      <c r="T116" s="78" t="s">
        <v>150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151</v>
      </c>
      <c r="D117" s="37"/>
      <c r="E117" s="37"/>
      <c r="F117" s="37"/>
      <c r="G117" s="37"/>
      <c r="H117" s="37"/>
      <c r="I117" s="116"/>
      <c r="J117" s="183">
        <f>BK117</f>
        <v>0</v>
      </c>
      <c r="K117" s="37"/>
      <c r="L117" s="40"/>
      <c r="M117" s="79"/>
      <c r="N117" s="184"/>
      <c r="O117" s="80"/>
      <c r="P117" s="185">
        <f>P118</f>
        <v>0</v>
      </c>
      <c r="Q117" s="80"/>
      <c r="R117" s="185">
        <f>R118</f>
        <v>0</v>
      </c>
      <c r="S117" s="80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78</v>
      </c>
      <c r="AU117" s="18" t="s">
        <v>111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78</v>
      </c>
      <c r="E118" s="191" t="s">
        <v>99</v>
      </c>
      <c r="F118" s="191" t="s">
        <v>1926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AR118" s="199" t="s">
        <v>89</v>
      </c>
      <c r="AT118" s="200" t="s">
        <v>78</v>
      </c>
      <c r="AU118" s="200" t="s">
        <v>79</v>
      </c>
      <c r="AY118" s="199" t="s">
        <v>154</v>
      </c>
      <c r="BK118" s="201">
        <f>BK119</f>
        <v>0</v>
      </c>
    </row>
    <row r="119" spans="1:65" s="2" customFormat="1" ht="24" customHeight="1">
      <c r="A119" s="35"/>
      <c r="B119" s="36"/>
      <c r="C119" s="204" t="s">
        <v>87</v>
      </c>
      <c r="D119" s="204" t="s">
        <v>157</v>
      </c>
      <c r="E119" s="205" t="s">
        <v>1927</v>
      </c>
      <c r="F119" s="206" t="s">
        <v>1928</v>
      </c>
      <c r="G119" s="207" t="s">
        <v>499</v>
      </c>
      <c r="H119" s="208">
        <v>1</v>
      </c>
      <c r="I119" s="209"/>
      <c r="J119" s="210">
        <f>ROUND(I119*H119,2)</f>
        <v>0</v>
      </c>
      <c r="K119" s="206" t="s">
        <v>1</v>
      </c>
      <c r="L119" s="40"/>
      <c r="M119" s="271" t="s">
        <v>1</v>
      </c>
      <c r="N119" s="272" t="s">
        <v>44</v>
      </c>
      <c r="O119" s="273"/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5" t="s">
        <v>299</v>
      </c>
      <c r="AT119" s="215" t="s">
        <v>157</v>
      </c>
      <c r="AU119" s="215" t="s">
        <v>87</v>
      </c>
      <c r="AY119" s="18" t="s">
        <v>154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87</v>
      </c>
      <c r="BK119" s="216">
        <f>ROUND(I119*H119,2)</f>
        <v>0</v>
      </c>
      <c r="BL119" s="18" t="s">
        <v>299</v>
      </c>
      <c r="BM119" s="215" t="s">
        <v>1929</v>
      </c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153"/>
      <c r="J120" s="56"/>
      <c r="K120" s="56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szuwEWWGQsMZ388GFGiDgU3Q/dQHMB/410uyF4FBPI++KJ9IjPyIZ3Bjdn7G/lQCpAa6r4CNt+p6YhEu9+UbpA==" saltValue="vRHjE6dLK5VDkOCsXWDRj5Jtytes0VEPVSz7J4bEJiF8+9By6Ot6X9Q92WIhuGEmMJEElySFr/q7sMRWsd4JVw==" spinCount="100000" sheet="1" objects="1" scenarios="1" formatColumns="0" formatRows="0" autoFilter="0"/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tabSelected="1" workbookViewId="0">
      <selection activeCell="AI41" sqref="AI4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103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104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25.5" hidden="1" customHeight="1">
      <c r="B7" s="21"/>
      <c r="E7" s="320" t="str">
        <f>'Rekapitulace stavby'!K6</f>
        <v>Varianta 1 - Nová pracoviště Městské Policie v Ostrově v 1. NP objektu Hlavní Třída 797 a 796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105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1930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1. 8. 2019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ROUND((SUM(BE123:BE163)),  2)</f>
        <v>0</v>
      </c>
      <c r="G33" s="35"/>
      <c r="H33" s="35"/>
      <c r="I33" s="132">
        <v>0.21</v>
      </c>
      <c r="J33" s="131">
        <f>ROUND(((SUM(BE123:BE163))*I33),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ROUND((SUM(BF123:BF163)),  2)</f>
        <v>0</v>
      </c>
      <c r="G34" s="35"/>
      <c r="H34" s="35"/>
      <c r="I34" s="132">
        <v>0.15</v>
      </c>
      <c r="J34" s="131">
        <f>ROUND(((SUM(BF123:BF163))*I34),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ROUND((SUM(BG123:BG163)),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ROUND((SUM(BH123:BH163)),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ROUND((SUM(BI123:BI163)),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5.5" customHeight="1">
      <c r="A85" s="35"/>
      <c r="B85" s="36"/>
      <c r="C85" s="37"/>
      <c r="D85" s="37"/>
      <c r="E85" s="327" t="str">
        <f>E7</f>
        <v>Varianta 1 - Nová pracoviště Městské Policie v Ostrově v 1. NP objektu Hlavní Třída 797 a 796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F - VRN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1. 8. 2019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108</v>
      </c>
      <c r="D94" s="158"/>
      <c r="E94" s="158"/>
      <c r="F94" s="158"/>
      <c r="G94" s="158"/>
      <c r="H94" s="158"/>
      <c r="I94" s="159"/>
      <c r="J94" s="160" t="s">
        <v>109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110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62"/>
      <c r="C97" s="163"/>
      <c r="D97" s="164" t="s">
        <v>1931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1932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1933</v>
      </c>
      <c r="E99" s="172"/>
      <c r="F99" s="172"/>
      <c r="G99" s="172"/>
      <c r="H99" s="172"/>
      <c r="I99" s="173"/>
      <c r="J99" s="174">
        <f>J127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1934</v>
      </c>
      <c r="E100" s="172"/>
      <c r="F100" s="172"/>
      <c r="G100" s="172"/>
      <c r="H100" s="172"/>
      <c r="I100" s="173"/>
      <c r="J100" s="174">
        <f>J142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1935</v>
      </c>
      <c r="E101" s="172"/>
      <c r="F101" s="172"/>
      <c r="G101" s="172"/>
      <c r="H101" s="172"/>
      <c r="I101" s="173"/>
      <c r="J101" s="174">
        <f>J151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1936</v>
      </c>
      <c r="E102" s="172"/>
      <c r="F102" s="172"/>
      <c r="G102" s="172"/>
      <c r="H102" s="172"/>
      <c r="I102" s="173"/>
      <c r="J102" s="174">
        <f>J155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1937</v>
      </c>
      <c r="E103" s="172"/>
      <c r="F103" s="172"/>
      <c r="G103" s="172"/>
      <c r="H103" s="172"/>
      <c r="I103" s="173"/>
      <c r="J103" s="174">
        <f>J157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139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5.5" customHeight="1">
      <c r="A113" s="35"/>
      <c r="B113" s="36"/>
      <c r="C113" s="37"/>
      <c r="D113" s="37"/>
      <c r="E113" s="327" t="str">
        <f>E7</f>
        <v>Varianta 1 - Nová pracoviště Městské Policie v Ostrově v 1. NP objektu Hlavní Třída 797 a 796</v>
      </c>
      <c r="F113" s="328"/>
      <c r="G113" s="328"/>
      <c r="H113" s="328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105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99" t="str">
        <f>E9</f>
        <v>F - VRN</v>
      </c>
      <c r="F115" s="329"/>
      <c r="G115" s="329"/>
      <c r="H115" s="329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22</v>
      </c>
      <c r="D117" s="37"/>
      <c r="E117" s="37"/>
      <c r="F117" s="28" t="str">
        <f>F12</f>
        <v>Ostrov</v>
      </c>
      <c r="G117" s="37"/>
      <c r="H117" s="37"/>
      <c r="I117" s="118" t="s">
        <v>24</v>
      </c>
      <c r="J117" s="67" t="str">
        <f>IF(J12="","",J12)</f>
        <v>1. 8. 2019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58.15" customHeight="1">
      <c r="A119" s="35"/>
      <c r="B119" s="36"/>
      <c r="C119" s="30" t="s">
        <v>26</v>
      </c>
      <c r="D119" s="37"/>
      <c r="E119" s="37"/>
      <c r="F119" s="28" t="str">
        <f>E15</f>
        <v>Město Ostrov</v>
      </c>
      <c r="G119" s="37"/>
      <c r="H119" s="37"/>
      <c r="I119" s="118" t="s">
        <v>32</v>
      </c>
      <c r="J119" s="33" t="str">
        <f>E21</f>
        <v>BPO spol. s r.o.,Lidická 1239,36317 OSTROV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30</v>
      </c>
      <c r="D120" s="37"/>
      <c r="E120" s="37"/>
      <c r="F120" s="28" t="str">
        <f>IF(E18="","",E18)</f>
        <v>Vyplň údaj</v>
      </c>
      <c r="G120" s="37"/>
      <c r="H120" s="37"/>
      <c r="I120" s="118" t="s">
        <v>35</v>
      </c>
      <c r="J120" s="33" t="str">
        <f>E24</f>
        <v>Tomanová Ing.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140</v>
      </c>
      <c r="D122" s="179" t="s">
        <v>64</v>
      </c>
      <c r="E122" s="179" t="s">
        <v>60</v>
      </c>
      <c r="F122" s="179" t="s">
        <v>61</v>
      </c>
      <c r="G122" s="179" t="s">
        <v>141</v>
      </c>
      <c r="H122" s="179" t="s">
        <v>142</v>
      </c>
      <c r="I122" s="180" t="s">
        <v>143</v>
      </c>
      <c r="J122" s="179" t="s">
        <v>109</v>
      </c>
      <c r="K122" s="181" t="s">
        <v>144</v>
      </c>
      <c r="L122" s="182"/>
      <c r="M122" s="76" t="s">
        <v>1</v>
      </c>
      <c r="N122" s="77" t="s">
        <v>43</v>
      </c>
      <c r="O122" s="77" t="s">
        <v>145</v>
      </c>
      <c r="P122" s="77" t="s">
        <v>146</v>
      </c>
      <c r="Q122" s="77" t="s">
        <v>147</v>
      </c>
      <c r="R122" s="77" t="s">
        <v>148</v>
      </c>
      <c r="S122" s="77" t="s">
        <v>149</v>
      </c>
      <c r="T122" s="78" t="s">
        <v>150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151</v>
      </c>
      <c r="D123" s="37"/>
      <c r="E123" s="37"/>
      <c r="F123" s="37"/>
      <c r="G123" s="37"/>
      <c r="H123" s="37"/>
      <c r="I123" s="116"/>
      <c r="J123" s="183">
        <f>BK123</f>
        <v>0</v>
      </c>
      <c r="K123" s="37"/>
      <c r="L123" s="40"/>
      <c r="M123" s="79"/>
      <c r="N123" s="184"/>
      <c r="O123" s="80"/>
      <c r="P123" s="185">
        <f>P124</f>
        <v>0</v>
      </c>
      <c r="Q123" s="80"/>
      <c r="R123" s="185">
        <f>R124</f>
        <v>0</v>
      </c>
      <c r="S123" s="80"/>
      <c r="T123" s="18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78</v>
      </c>
      <c r="AU123" s="18" t="s">
        <v>111</v>
      </c>
      <c r="BK123" s="187">
        <f>BK124</f>
        <v>0</v>
      </c>
    </row>
    <row r="124" spans="1:65" s="12" customFormat="1" ht="25.9" customHeight="1">
      <c r="B124" s="188"/>
      <c r="C124" s="189"/>
      <c r="D124" s="190" t="s">
        <v>78</v>
      </c>
      <c r="E124" s="191" t="s">
        <v>102</v>
      </c>
      <c r="F124" s="191" t="s">
        <v>1938</v>
      </c>
      <c r="G124" s="189"/>
      <c r="H124" s="189"/>
      <c r="I124" s="192"/>
      <c r="J124" s="193">
        <f>BK124</f>
        <v>0</v>
      </c>
      <c r="K124" s="189"/>
      <c r="L124" s="194"/>
      <c r="M124" s="195"/>
      <c r="N124" s="196"/>
      <c r="O124" s="196"/>
      <c r="P124" s="197">
        <f>P125+P127+P142+P151+P155+P157</f>
        <v>0</v>
      </c>
      <c r="Q124" s="196"/>
      <c r="R124" s="197">
        <f>R125+R127+R142+R151+R155+R157</f>
        <v>0</v>
      </c>
      <c r="S124" s="196"/>
      <c r="T124" s="198">
        <f>T125+T127+T142+T151+T155+T157</f>
        <v>0</v>
      </c>
      <c r="AR124" s="199" t="s">
        <v>191</v>
      </c>
      <c r="AT124" s="200" t="s">
        <v>78</v>
      </c>
      <c r="AU124" s="200" t="s">
        <v>79</v>
      </c>
      <c r="AY124" s="199" t="s">
        <v>154</v>
      </c>
      <c r="BK124" s="201">
        <f>BK125+BK127+BK142+BK151+BK155+BK157</f>
        <v>0</v>
      </c>
    </row>
    <row r="125" spans="1:65" s="12" customFormat="1" ht="22.9" customHeight="1">
      <c r="B125" s="188"/>
      <c r="C125" s="189"/>
      <c r="D125" s="190" t="s">
        <v>78</v>
      </c>
      <c r="E125" s="202" t="s">
        <v>1939</v>
      </c>
      <c r="F125" s="202" t="s">
        <v>1940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P126</f>
        <v>0</v>
      </c>
      <c r="Q125" s="196"/>
      <c r="R125" s="197">
        <f>R126</f>
        <v>0</v>
      </c>
      <c r="S125" s="196"/>
      <c r="T125" s="198">
        <f>T126</f>
        <v>0</v>
      </c>
      <c r="AR125" s="199" t="s">
        <v>191</v>
      </c>
      <c r="AT125" s="200" t="s">
        <v>78</v>
      </c>
      <c r="AU125" s="200" t="s">
        <v>87</v>
      </c>
      <c r="AY125" s="199" t="s">
        <v>154</v>
      </c>
      <c r="BK125" s="201">
        <f>BK126</f>
        <v>0</v>
      </c>
    </row>
    <row r="126" spans="1:65" s="2" customFormat="1" ht="16.5" customHeight="1">
      <c r="A126" s="35"/>
      <c r="B126" s="36"/>
      <c r="C126" s="204" t="s">
        <v>87</v>
      </c>
      <c r="D126" s="204" t="s">
        <v>157</v>
      </c>
      <c r="E126" s="205" t="s">
        <v>1941</v>
      </c>
      <c r="F126" s="206" t="s">
        <v>1942</v>
      </c>
      <c r="G126" s="207" t="s">
        <v>1812</v>
      </c>
      <c r="H126" s="208">
        <v>1</v>
      </c>
      <c r="I126" s="209"/>
      <c r="J126" s="210">
        <f>ROUND(I126*H126,2)</f>
        <v>0</v>
      </c>
      <c r="K126" s="206" t="s">
        <v>1047</v>
      </c>
      <c r="L126" s="40"/>
      <c r="M126" s="211" t="s">
        <v>1</v>
      </c>
      <c r="N126" s="212" t="s">
        <v>44</v>
      </c>
      <c r="O126" s="7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5" t="s">
        <v>1943</v>
      </c>
      <c r="AT126" s="215" t="s">
        <v>157</v>
      </c>
      <c r="AU126" s="215" t="s">
        <v>89</v>
      </c>
      <c r="AY126" s="18" t="s">
        <v>154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87</v>
      </c>
      <c r="BK126" s="216">
        <f>ROUND(I126*H126,2)</f>
        <v>0</v>
      </c>
      <c r="BL126" s="18" t="s">
        <v>1943</v>
      </c>
      <c r="BM126" s="215" t="s">
        <v>1944</v>
      </c>
    </row>
    <row r="127" spans="1:65" s="12" customFormat="1" ht="22.9" customHeight="1">
      <c r="B127" s="188"/>
      <c r="C127" s="189"/>
      <c r="D127" s="190" t="s">
        <v>78</v>
      </c>
      <c r="E127" s="202" t="s">
        <v>1945</v>
      </c>
      <c r="F127" s="202" t="s">
        <v>1946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SUM(P128:P141)</f>
        <v>0</v>
      </c>
      <c r="Q127" s="196"/>
      <c r="R127" s="197">
        <f>SUM(R128:R141)</f>
        <v>0</v>
      </c>
      <c r="S127" s="196"/>
      <c r="T127" s="198">
        <f>SUM(T128:T141)</f>
        <v>0</v>
      </c>
      <c r="AR127" s="199" t="s">
        <v>191</v>
      </c>
      <c r="AT127" s="200" t="s">
        <v>78</v>
      </c>
      <c r="AU127" s="200" t="s">
        <v>87</v>
      </c>
      <c r="AY127" s="199" t="s">
        <v>154</v>
      </c>
      <c r="BK127" s="201">
        <f>SUM(BK128:BK141)</f>
        <v>0</v>
      </c>
    </row>
    <row r="128" spans="1:65" s="2" customFormat="1" ht="16.5" customHeight="1">
      <c r="A128" s="35"/>
      <c r="B128" s="36"/>
      <c r="C128" s="204" t="s">
        <v>89</v>
      </c>
      <c r="D128" s="204" t="s">
        <v>157</v>
      </c>
      <c r="E128" s="205" t="s">
        <v>1947</v>
      </c>
      <c r="F128" s="206" t="s">
        <v>1946</v>
      </c>
      <c r="G128" s="207" t="s">
        <v>1812</v>
      </c>
      <c r="H128" s="208">
        <v>1</v>
      </c>
      <c r="I128" s="209"/>
      <c r="J128" s="210">
        <f>ROUND(I128*H128,2)</f>
        <v>0</v>
      </c>
      <c r="K128" s="206" t="s">
        <v>1047</v>
      </c>
      <c r="L128" s="40"/>
      <c r="M128" s="211" t="s">
        <v>1</v>
      </c>
      <c r="N128" s="212" t="s">
        <v>44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1943</v>
      </c>
      <c r="AT128" s="215" t="s">
        <v>157</v>
      </c>
      <c r="AU128" s="215" t="s">
        <v>89</v>
      </c>
      <c r="AY128" s="18" t="s">
        <v>154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87</v>
      </c>
      <c r="BK128" s="216">
        <f>ROUND(I128*H128,2)</f>
        <v>0</v>
      </c>
      <c r="BL128" s="18" t="s">
        <v>1943</v>
      </c>
      <c r="BM128" s="215" t="s">
        <v>1948</v>
      </c>
    </row>
    <row r="129" spans="1:65" s="13" customFormat="1" ht="11.25">
      <c r="B129" s="217"/>
      <c r="C129" s="218"/>
      <c r="D129" s="219" t="s">
        <v>164</v>
      </c>
      <c r="E129" s="220" t="s">
        <v>1</v>
      </c>
      <c r="F129" s="221" t="s">
        <v>1949</v>
      </c>
      <c r="G129" s="218"/>
      <c r="H129" s="220" t="s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164</v>
      </c>
      <c r="AU129" s="227" t="s">
        <v>89</v>
      </c>
      <c r="AV129" s="13" t="s">
        <v>87</v>
      </c>
      <c r="AW129" s="13" t="s">
        <v>34</v>
      </c>
      <c r="AX129" s="13" t="s">
        <v>79</v>
      </c>
      <c r="AY129" s="227" t="s">
        <v>154</v>
      </c>
    </row>
    <row r="130" spans="1:65" s="14" customFormat="1" ht="11.25">
      <c r="B130" s="228"/>
      <c r="C130" s="229"/>
      <c r="D130" s="219" t="s">
        <v>164</v>
      </c>
      <c r="E130" s="230" t="s">
        <v>1</v>
      </c>
      <c r="F130" s="231" t="s">
        <v>87</v>
      </c>
      <c r="G130" s="229"/>
      <c r="H130" s="232">
        <v>1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164</v>
      </c>
      <c r="AU130" s="238" t="s">
        <v>89</v>
      </c>
      <c r="AV130" s="14" t="s">
        <v>89</v>
      </c>
      <c r="AW130" s="14" t="s">
        <v>34</v>
      </c>
      <c r="AX130" s="14" t="s">
        <v>87</v>
      </c>
      <c r="AY130" s="238" t="s">
        <v>154</v>
      </c>
    </row>
    <row r="131" spans="1:65" s="2" customFormat="1" ht="16.5" customHeight="1">
      <c r="A131" s="35"/>
      <c r="B131" s="36"/>
      <c r="C131" s="204" t="s">
        <v>155</v>
      </c>
      <c r="D131" s="204" t="s">
        <v>157</v>
      </c>
      <c r="E131" s="205" t="s">
        <v>1950</v>
      </c>
      <c r="F131" s="206" t="s">
        <v>1951</v>
      </c>
      <c r="G131" s="207" t="s">
        <v>1812</v>
      </c>
      <c r="H131" s="208">
        <v>1</v>
      </c>
      <c r="I131" s="209"/>
      <c r="J131" s="210">
        <f>ROUND(I131*H131,2)</f>
        <v>0</v>
      </c>
      <c r="K131" s="206" t="s">
        <v>1047</v>
      </c>
      <c r="L131" s="40"/>
      <c r="M131" s="211" t="s">
        <v>1</v>
      </c>
      <c r="N131" s="212" t="s">
        <v>44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1943</v>
      </c>
      <c r="AT131" s="215" t="s">
        <v>157</v>
      </c>
      <c r="AU131" s="215" t="s">
        <v>89</v>
      </c>
      <c r="AY131" s="18" t="s">
        <v>154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87</v>
      </c>
      <c r="BK131" s="216">
        <f>ROUND(I131*H131,2)</f>
        <v>0</v>
      </c>
      <c r="BL131" s="18" t="s">
        <v>1943</v>
      </c>
      <c r="BM131" s="215" t="s">
        <v>1952</v>
      </c>
    </row>
    <row r="132" spans="1:65" s="13" customFormat="1" ht="22.5">
      <c r="B132" s="217"/>
      <c r="C132" s="218"/>
      <c r="D132" s="219" t="s">
        <v>164</v>
      </c>
      <c r="E132" s="220" t="s">
        <v>1</v>
      </c>
      <c r="F132" s="221" t="s">
        <v>1953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164</v>
      </c>
      <c r="AU132" s="227" t="s">
        <v>89</v>
      </c>
      <c r="AV132" s="13" t="s">
        <v>87</v>
      </c>
      <c r="AW132" s="13" t="s">
        <v>34</v>
      </c>
      <c r="AX132" s="13" t="s">
        <v>79</v>
      </c>
      <c r="AY132" s="227" t="s">
        <v>154</v>
      </c>
    </row>
    <row r="133" spans="1:65" s="13" customFormat="1" ht="11.25">
      <c r="B133" s="217"/>
      <c r="C133" s="218"/>
      <c r="D133" s="219" t="s">
        <v>164</v>
      </c>
      <c r="E133" s="220" t="s">
        <v>1</v>
      </c>
      <c r="F133" s="221" t="s">
        <v>1954</v>
      </c>
      <c r="G133" s="218"/>
      <c r="H133" s="220" t="s">
        <v>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164</v>
      </c>
      <c r="AU133" s="227" t="s">
        <v>89</v>
      </c>
      <c r="AV133" s="13" t="s">
        <v>87</v>
      </c>
      <c r="AW133" s="13" t="s">
        <v>34</v>
      </c>
      <c r="AX133" s="13" t="s">
        <v>79</v>
      </c>
      <c r="AY133" s="227" t="s">
        <v>154</v>
      </c>
    </row>
    <row r="134" spans="1:65" s="14" customFormat="1" ht="11.25">
      <c r="B134" s="228"/>
      <c r="C134" s="229"/>
      <c r="D134" s="219" t="s">
        <v>164</v>
      </c>
      <c r="E134" s="230" t="s">
        <v>1</v>
      </c>
      <c r="F134" s="231" t="s">
        <v>87</v>
      </c>
      <c r="G134" s="229"/>
      <c r="H134" s="232">
        <v>1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164</v>
      </c>
      <c r="AU134" s="238" t="s">
        <v>89</v>
      </c>
      <c r="AV134" s="14" t="s">
        <v>89</v>
      </c>
      <c r="AW134" s="14" t="s">
        <v>34</v>
      </c>
      <c r="AX134" s="14" t="s">
        <v>87</v>
      </c>
      <c r="AY134" s="238" t="s">
        <v>154</v>
      </c>
    </row>
    <row r="135" spans="1:65" s="2" customFormat="1" ht="16.5" customHeight="1">
      <c r="A135" s="35"/>
      <c r="B135" s="36"/>
      <c r="C135" s="204" t="s">
        <v>162</v>
      </c>
      <c r="D135" s="204" t="s">
        <v>157</v>
      </c>
      <c r="E135" s="205" t="s">
        <v>1955</v>
      </c>
      <c r="F135" s="206" t="s">
        <v>1956</v>
      </c>
      <c r="G135" s="207" t="s">
        <v>1812</v>
      </c>
      <c r="H135" s="208">
        <v>1</v>
      </c>
      <c r="I135" s="209"/>
      <c r="J135" s="210">
        <f>ROUND(I135*H135,2)</f>
        <v>0</v>
      </c>
      <c r="K135" s="206" t="s">
        <v>1047</v>
      </c>
      <c r="L135" s="40"/>
      <c r="M135" s="211" t="s">
        <v>1</v>
      </c>
      <c r="N135" s="212" t="s">
        <v>44</v>
      </c>
      <c r="O135" s="7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5" t="s">
        <v>1943</v>
      </c>
      <c r="AT135" s="215" t="s">
        <v>157</v>
      </c>
      <c r="AU135" s="215" t="s">
        <v>89</v>
      </c>
      <c r="AY135" s="18" t="s">
        <v>154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8" t="s">
        <v>87</v>
      </c>
      <c r="BK135" s="216">
        <f>ROUND(I135*H135,2)</f>
        <v>0</v>
      </c>
      <c r="BL135" s="18" t="s">
        <v>1943</v>
      </c>
      <c r="BM135" s="215" t="s">
        <v>1957</v>
      </c>
    </row>
    <row r="136" spans="1:65" s="13" customFormat="1" ht="22.5">
      <c r="B136" s="217"/>
      <c r="C136" s="218"/>
      <c r="D136" s="219" t="s">
        <v>164</v>
      </c>
      <c r="E136" s="220" t="s">
        <v>1</v>
      </c>
      <c r="F136" s="221" t="s">
        <v>1958</v>
      </c>
      <c r="G136" s="218"/>
      <c r="H136" s="220" t="s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164</v>
      </c>
      <c r="AU136" s="227" t="s">
        <v>89</v>
      </c>
      <c r="AV136" s="13" t="s">
        <v>87</v>
      </c>
      <c r="AW136" s="13" t="s">
        <v>34</v>
      </c>
      <c r="AX136" s="13" t="s">
        <v>79</v>
      </c>
      <c r="AY136" s="227" t="s">
        <v>154</v>
      </c>
    </row>
    <row r="137" spans="1:65" s="13" customFormat="1" ht="11.25">
      <c r="B137" s="217"/>
      <c r="C137" s="218"/>
      <c r="D137" s="219" t="s">
        <v>164</v>
      </c>
      <c r="E137" s="220" t="s">
        <v>1</v>
      </c>
      <c r="F137" s="221" t="s">
        <v>1959</v>
      </c>
      <c r="G137" s="218"/>
      <c r="H137" s="220" t="s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164</v>
      </c>
      <c r="AU137" s="227" t="s">
        <v>89</v>
      </c>
      <c r="AV137" s="13" t="s">
        <v>87</v>
      </c>
      <c r="AW137" s="13" t="s">
        <v>34</v>
      </c>
      <c r="AX137" s="13" t="s">
        <v>79</v>
      </c>
      <c r="AY137" s="227" t="s">
        <v>154</v>
      </c>
    </row>
    <row r="138" spans="1:65" s="14" customFormat="1" ht="11.25">
      <c r="B138" s="228"/>
      <c r="C138" s="229"/>
      <c r="D138" s="219" t="s">
        <v>164</v>
      </c>
      <c r="E138" s="230" t="s">
        <v>1</v>
      </c>
      <c r="F138" s="231" t="s">
        <v>87</v>
      </c>
      <c r="G138" s="229"/>
      <c r="H138" s="232">
        <v>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164</v>
      </c>
      <c r="AU138" s="238" t="s">
        <v>89</v>
      </c>
      <c r="AV138" s="14" t="s">
        <v>89</v>
      </c>
      <c r="AW138" s="14" t="s">
        <v>34</v>
      </c>
      <c r="AX138" s="14" t="s">
        <v>87</v>
      </c>
      <c r="AY138" s="238" t="s">
        <v>154</v>
      </c>
    </row>
    <row r="139" spans="1:65" s="2" customFormat="1" ht="16.5" customHeight="1">
      <c r="A139" s="35"/>
      <c r="B139" s="36"/>
      <c r="C139" s="204" t="s">
        <v>191</v>
      </c>
      <c r="D139" s="204" t="s">
        <v>157</v>
      </c>
      <c r="E139" s="205" t="s">
        <v>1960</v>
      </c>
      <c r="F139" s="206" t="s">
        <v>1961</v>
      </c>
      <c r="G139" s="207" t="s">
        <v>1812</v>
      </c>
      <c r="H139" s="208">
        <v>1</v>
      </c>
      <c r="I139" s="209"/>
      <c r="J139" s="210">
        <f>ROUND(I139*H139,2)</f>
        <v>0</v>
      </c>
      <c r="K139" s="206" t="s">
        <v>1047</v>
      </c>
      <c r="L139" s="40"/>
      <c r="M139" s="211" t="s">
        <v>1</v>
      </c>
      <c r="N139" s="212" t="s">
        <v>44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1943</v>
      </c>
      <c r="AT139" s="215" t="s">
        <v>157</v>
      </c>
      <c r="AU139" s="215" t="s">
        <v>89</v>
      </c>
      <c r="AY139" s="18" t="s">
        <v>154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87</v>
      </c>
      <c r="BK139" s="216">
        <f>ROUND(I139*H139,2)</f>
        <v>0</v>
      </c>
      <c r="BL139" s="18" t="s">
        <v>1943</v>
      </c>
      <c r="BM139" s="215" t="s">
        <v>1962</v>
      </c>
    </row>
    <row r="140" spans="1:65" s="13" customFormat="1" ht="11.25">
      <c r="B140" s="217"/>
      <c r="C140" s="218"/>
      <c r="D140" s="219" t="s">
        <v>164</v>
      </c>
      <c r="E140" s="220" t="s">
        <v>1</v>
      </c>
      <c r="F140" s="221" t="s">
        <v>1963</v>
      </c>
      <c r="G140" s="218"/>
      <c r="H140" s="220" t="s">
        <v>1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164</v>
      </c>
      <c r="AU140" s="227" t="s">
        <v>89</v>
      </c>
      <c r="AV140" s="13" t="s">
        <v>87</v>
      </c>
      <c r="AW140" s="13" t="s">
        <v>34</v>
      </c>
      <c r="AX140" s="13" t="s">
        <v>79</v>
      </c>
      <c r="AY140" s="227" t="s">
        <v>154</v>
      </c>
    </row>
    <row r="141" spans="1:65" s="14" customFormat="1" ht="11.25">
      <c r="B141" s="228"/>
      <c r="C141" s="229"/>
      <c r="D141" s="219" t="s">
        <v>164</v>
      </c>
      <c r="E141" s="230" t="s">
        <v>1</v>
      </c>
      <c r="F141" s="231" t="s">
        <v>87</v>
      </c>
      <c r="G141" s="229"/>
      <c r="H141" s="232">
        <v>1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164</v>
      </c>
      <c r="AU141" s="238" t="s">
        <v>89</v>
      </c>
      <c r="AV141" s="14" t="s">
        <v>89</v>
      </c>
      <c r="AW141" s="14" t="s">
        <v>34</v>
      </c>
      <c r="AX141" s="14" t="s">
        <v>87</v>
      </c>
      <c r="AY141" s="238" t="s">
        <v>154</v>
      </c>
    </row>
    <row r="142" spans="1:65" s="12" customFormat="1" ht="22.9" customHeight="1">
      <c r="B142" s="188"/>
      <c r="C142" s="189"/>
      <c r="D142" s="190" t="s">
        <v>78</v>
      </c>
      <c r="E142" s="202" t="s">
        <v>1964</v>
      </c>
      <c r="F142" s="202" t="s">
        <v>1965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SUM(P143:P150)</f>
        <v>0</v>
      </c>
      <c r="Q142" s="196"/>
      <c r="R142" s="197">
        <f>SUM(R143:R150)</f>
        <v>0</v>
      </c>
      <c r="S142" s="196"/>
      <c r="T142" s="198">
        <f>SUM(T143:T150)</f>
        <v>0</v>
      </c>
      <c r="AR142" s="199" t="s">
        <v>191</v>
      </c>
      <c r="AT142" s="200" t="s">
        <v>78</v>
      </c>
      <c r="AU142" s="200" t="s">
        <v>87</v>
      </c>
      <c r="AY142" s="199" t="s">
        <v>154</v>
      </c>
      <c r="BK142" s="201">
        <f>SUM(BK143:BK150)</f>
        <v>0</v>
      </c>
    </row>
    <row r="143" spans="1:65" s="2" customFormat="1" ht="16.5" customHeight="1">
      <c r="A143" s="35"/>
      <c r="B143" s="36"/>
      <c r="C143" s="204" t="s">
        <v>197</v>
      </c>
      <c r="D143" s="204" t="s">
        <v>157</v>
      </c>
      <c r="E143" s="205" t="s">
        <v>1966</v>
      </c>
      <c r="F143" s="206" t="s">
        <v>1967</v>
      </c>
      <c r="G143" s="207" t="s">
        <v>1812</v>
      </c>
      <c r="H143" s="208">
        <v>1</v>
      </c>
      <c r="I143" s="209"/>
      <c r="J143" s="210">
        <f>ROUND(I143*H143,2)</f>
        <v>0</v>
      </c>
      <c r="K143" s="206" t="s">
        <v>1047</v>
      </c>
      <c r="L143" s="40"/>
      <c r="M143" s="211" t="s">
        <v>1</v>
      </c>
      <c r="N143" s="212" t="s">
        <v>44</v>
      </c>
      <c r="O143" s="72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5" t="s">
        <v>1943</v>
      </c>
      <c r="AT143" s="215" t="s">
        <v>157</v>
      </c>
      <c r="AU143" s="215" t="s">
        <v>89</v>
      </c>
      <c r="AY143" s="18" t="s">
        <v>154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87</v>
      </c>
      <c r="BK143" s="216">
        <f>ROUND(I143*H143,2)</f>
        <v>0</v>
      </c>
      <c r="BL143" s="18" t="s">
        <v>1943</v>
      </c>
      <c r="BM143" s="215" t="s">
        <v>1968</v>
      </c>
    </row>
    <row r="144" spans="1:65" s="13" customFormat="1" ht="11.25">
      <c r="B144" s="217"/>
      <c r="C144" s="218"/>
      <c r="D144" s="219" t="s">
        <v>164</v>
      </c>
      <c r="E144" s="220" t="s">
        <v>1</v>
      </c>
      <c r="F144" s="221" t="s">
        <v>1969</v>
      </c>
      <c r="G144" s="218"/>
      <c r="H144" s="220" t="s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164</v>
      </c>
      <c r="AU144" s="227" t="s">
        <v>89</v>
      </c>
      <c r="AV144" s="13" t="s">
        <v>87</v>
      </c>
      <c r="AW144" s="13" t="s">
        <v>34</v>
      </c>
      <c r="AX144" s="13" t="s">
        <v>79</v>
      </c>
      <c r="AY144" s="227" t="s">
        <v>154</v>
      </c>
    </row>
    <row r="145" spans="1:65" s="14" customFormat="1" ht="11.25">
      <c r="B145" s="228"/>
      <c r="C145" s="229"/>
      <c r="D145" s="219" t="s">
        <v>164</v>
      </c>
      <c r="E145" s="230" t="s">
        <v>1</v>
      </c>
      <c r="F145" s="231" t="s">
        <v>87</v>
      </c>
      <c r="G145" s="229"/>
      <c r="H145" s="232">
        <v>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164</v>
      </c>
      <c r="AU145" s="238" t="s">
        <v>89</v>
      </c>
      <c r="AV145" s="14" t="s">
        <v>89</v>
      </c>
      <c r="AW145" s="14" t="s">
        <v>34</v>
      </c>
      <c r="AX145" s="14" t="s">
        <v>87</v>
      </c>
      <c r="AY145" s="238" t="s">
        <v>154</v>
      </c>
    </row>
    <row r="146" spans="1:65" s="2" customFormat="1" ht="16.5" customHeight="1">
      <c r="A146" s="35"/>
      <c r="B146" s="36"/>
      <c r="C146" s="204" t="s">
        <v>205</v>
      </c>
      <c r="D146" s="204" t="s">
        <v>157</v>
      </c>
      <c r="E146" s="205" t="s">
        <v>1970</v>
      </c>
      <c r="F146" s="206" t="s">
        <v>1971</v>
      </c>
      <c r="G146" s="207" t="s">
        <v>1812</v>
      </c>
      <c r="H146" s="208">
        <v>1</v>
      </c>
      <c r="I146" s="209"/>
      <c r="J146" s="210">
        <f>ROUND(I146*H146,2)</f>
        <v>0</v>
      </c>
      <c r="K146" s="206" t="s">
        <v>1047</v>
      </c>
      <c r="L146" s="40"/>
      <c r="M146" s="211" t="s">
        <v>1</v>
      </c>
      <c r="N146" s="212" t="s">
        <v>44</v>
      </c>
      <c r="O146" s="72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1943</v>
      </c>
      <c r="AT146" s="215" t="s">
        <v>157</v>
      </c>
      <c r="AU146" s="215" t="s">
        <v>89</v>
      </c>
      <c r="AY146" s="18" t="s">
        <v>154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87</v>
      </c>
      <c r="BK146" s="216">
        <f>ROUND(I146*H146,2)</f>
        <v>0</v>
      </c>
      <c r="BL146" s="18" t="s">
        <v>1943</v>
      </c>
      <c r="BM146" s="215" t="s">
        <v>1972</v>
      </c>
    </row>
    <row r="147" spans="1:65" s="13" customFormat="1" ht="22.5">
      <c r="B147" s="217"/>
      <c r="C147" s="218"/>
      <c r="D147" s="219" t="s">
        <v>164</v>
      </c>
      <c r="E147" s="220" t="s">
        <v>1</v>
      </c>
      <c r="F147" s="221" t="s">
        <v>1973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164</v>
      </c>
      <c r="AU147" s="227" t="s">
        <v>89</v>
      </c>
      <c r="AV147" s="13" t="s">
        <v>87</v>
      </c>
      <c r="AW147" s="13" t="s">
        <v>34</v>
      </c>
      <c r="AX147" s="13" t="s">
        <v>79</v>
      </c>
      <c r="AY147" s="227" t="s">
        <v>154</v>
      </c>
    </row>
    <row r="148" spans="1:65" s="13" customFormat="1" ht="22.5">
      <c r="B148" s="217"/>
      <c r="C148" s="218"/>
      <c r="D148" s="219" t="s">
        <v>164</v>
      </c>
      <c r="E148" s="220" t="s">
        <v>1</v>
      </c>
      <c r="F148" s="221" t="s">
        <v>1974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164</v>
      </c>
      <c r="AU148" s="227" t="s">
        <v>89</v>
      </c>
      <c r="AV148" s="13" t="s">
        <v>87</v>
      </c>
      <c r="AW148" s="13" t="s">
        <v>34</v>
      </c>
      <c r="AX148" s="13" t="s">
        <v>79</v>
      </c>
      <c r="AY148" s="227" t="s">
        <v>154</v>
      </c>
    </row>
    <row r="149" spans="1:65" s="14" customFormat="1" ht="11.25">
      <c r="B149" s="228"/>
      <c r="C149" s="229"/>
      <c r="D149" s="219" t="s">
        <v>164</v>
      </c>
      <c r="E149" s="230" t="s">
        <v>1</v>
      </c>
      <c r="F149" s="231" t="s">
        <v>87</v>
      </c>
      <c r="G149" s="229"/>
      <c r="H149" s="232">
        <v>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164</v>
      </c>
      <c r="AU149" s="238" t="s">
        <v>89</v>
      </c>
      <c r="AV149" s="14" t="s">
        <v>89</v>
      </c>
      <c r="AW149" s="14" t="s">
        <v>34</v>
      </c>
      <c r="AX149" s="14" t="s">
        <v>87</v>
      </c>
      <c r="AY149" s="238" t="s">
        <v>154</v>
      </c>
    </row>
    <row r="150" spans="1:65" s="2" customFormat="1" ht="16.5" customHeight="1">
      <c r="A150" s="35"/>
      <c r="B150" s="36"/>
      <c r="C150" s="204" t="s">
        <v>201</v>
      </c>
      <c r="D150" s="204" t="s">
        <v>157</v>
      </c>
      <c r="E150" s="205" t="s">
        <v>1975</v>
      </c>
      <c r="F150" s="206" t="s">
        <v>1976</v>
      </c>
      <c r="G150" s="207" t="s">
        <v>1812</v>
      </c>
      <c r="H150" s="208">
        <v>1</v>
      </c>
      <c r="I150" s="209"/>
      <c r="J150" s="210">
        <f>ROUND(I150*H150,2)</f>
        <v>0</v>
      </c>
      <c r="K150" s="206" t="s">
        <v>1047</v>
      </c>
      <c r="L150" s="40"/>
      <c r="M150" s="211" t="s">
        <v>1</v>
      </c>
      <c r="N150" s="212" t="s">
        <v>44</v>
      </c>
      <c r="O150" s="72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5" t="s">
        <v>1943</v>
      </c>
      <c r="AT150" s="215" t="s">
        <v>157</v>
      </c>
      <c r="AU150" s="215" t="s">
        <v>89</v>
      </c>
      <c r="AY150" s="18" t="s">
        <v>154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8" t="s">
        <v>87</v>
      </c>
      <c r="BK150" s="216">
        <f>ROUND(I150*H150,2)</f>
        <v>0</v>
      </c>
      <c r="BL150" s="18" t="s">
        <v>1943</v>
      </c>
      <c r="BM150" s="215" t="s">
        <v>1977</v>
      </c>
    </row>
    <row r="151" spans="1:65" s="12" customFormat="1" ht="22.9" customHeight="1">
      <c r="B151" s="188"/>
      <c r="C151" s="189"/>
      <c r="D151" s="190" t="s">
        <v>78</v>
      </c>
      <c r="E151" s="202" t="s">
        <v>1978</v>
      </c>
      <c r="F151" s="202" t="s">
        <v>1979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SUM(P152:P154)</f>
        <v>0</v>
      </c>
      <c r="Q151" s="196"/>
      <c r="R151" s="197">
        <f>SUM(R152:R154)</f>
        <v>0</v>
      </c>
      <c r="S151" s="196"/>
      <c r="T151" s="198">
        <f>SUM(T152:T154)</f>
        <v>0</v>
      </c>
      <c r="AR151" s="199" t="s">
        <v>191</v>
      </c>
      <c r="AT151" s="200" t="s">
        <v>78</v>
      </c>
      <c r="AU151" s="200" t="s">
        <v>87</v>
      </c>
      <c r="AY151" s="199" t="s">
        <v>154</v>
      </c>
      <c r="BK151" s="201">
        <f>SUM(BK152:BK154)</f>
        <v>0</v>
      </c>
    </row>
    <row r="152" spans="1:65" s="2" customFormat="1" ht="16.5" customHeight="1">
      <c r="A152" s="35"/>
      <c r="B152" s="36"/>
      <c r="C152" s="204" t="s">
        <v>221</v>
      </c>
      <c r="D152" s="204" t="s">
        <v>157</v>
      </c>
      <c r="E152" s="205" t="s">
        <v>1980</v>
      </c>
      <c r="F152" s="206" t="s">
        <v>1981</v>
      </c>
      <c r="G152" s="207" t="s">
        <v>1812</v>
      </c>
      <c r="H152" s="208">
        <v>1</v>
      </c>
      <c r="I152" s="209"/>
      <c r="J152" s="210">
        <f>ROUND(I152*H152,2)</f>
        <v>0</v>
      </c>
      <c r="K152" s="206" t="s">
        <v>1</v>
      </c>
      <c r="L152" s="40"/>
      <c r="M152" s="211" t="s">
        <v>1</v>
      </c>
      <c r="N152" s="212" t="s">
        <v>44</v>
      </c>
      <c r="O152" s="72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1943</v>
      </c>
      <c r="AT152" s="215" t="s">
        <v>157</v>
      </c>
      <c r="AU152" s="215" t="s">
        <v>89</v>
      </c>
      <c r="AY152" s="18" t="s">
        <v>154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87</v>
      </c>
      <c r="BK152" s="216">
        <f>ROUND(I152*H152,2)</f>
        <v>0</v>
      </c>
      <c r="BL152" s="18" t="s">
        <v>1943</v>
      </c>
      <c r="BM152" s="215" t="s">
        <v>1982</v>
      </c>
    </row>
    <row r="153" spans="1:65" s="2" customFormat="1" ht="24" customHeight="1">
      <c r="A153" s="35"/>
      <c r="B153" s="36"/>
      <c r="C153" s="204" t="s">
        <v>230</v>
      </c>
      <c r="D153" s="204" t="s">
        <v>157</v>
      </c>
      <c r="E153" s="205" t="s">
        <v>1983</v>
      </c>
      <c r="F153" s="206" t="s">
        <v>1984</v>
      </c>
      <c r="G153" s="207" t="s">
        <v>1812</v>
      </c>
      <c r="H153" s="208">
        <v>1</v>
      </c>
      <c r="I153" s="209"/>
      <c r="J153" s="210">
        <f>ROUND(I153*H153,2)</f>
        <v>0</v>
      </c>
      <c r="K153" s="206" t="s">
        <v>1</v>
      </c>
      <c r="L153" s="40"/>
      <c r="M153" s="211" t="s">
        <v>1</v>
      </c>
      <c r="N153" s="212" t="s">
        <v>44</v>
      </c>
      <c r="O153" s="7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1623</v>
      </c>
      <c r="AT153" s="215" t="s">
        <v>157</v>
      </c>
      <c r="AU153" s="215" t="s">
        <v>89</v>
      </c>
      <c r="AY153" s="18" t="s">
        <v>154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87</v>
      </c>
      <c r="BK153" s="216">
        <f>ROUND(I153*H153,2)</f>
        <v>0</v>
      </c>
      <c r="BL153" s="18" t="s">
        <v>1623</v>
      </c>
      <c r="BM153" s="215" t="s">
        <v>1985</v>
      </c>
    </row>
    <row r="154" spans="1:65" s="2" customFormat="1" ht="24" customHeight="1">
      <c r="A154" s="35"/>
      <c r="B154" s="36"/>
      <c r="C154" s="204" t="s">
        <v>244</v>
      </c>
      <c r="D154" s="204" t="s">
        <v>157</v>
      </c>
      <c r="E154" s="205" t="s">
        <v>1986</v>
      </c>
      <c r="F154" s="206" t="s">
        <v>1987</v>
      </c>
      <c r="G154" s="207" t="s">
        <v>1988</v>
      </c>
      <c r="H154" s="208">
        <v>1</v>
      </c>
      <c r="I154" s="209"/>
      <c r="J154" s="210">
        <f>ROUND(I154*H154,2)</f>
        <v>0</v>
      </c>
      <c r="K154" s="206" t="s">
        <v>1</v>
      </c>
      <c r="L154" s="40"/>
      <c r="M154" s="211" t="s">
        <v>1</v>
      </c>
      <c r="N154" s="212" t="s">
        <v>44</v>
      </c>
      <c r="O154" s="72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5" t="s">
        <v>1623</v>
      </c>
      <c r="AT154" s="215" t="s">
        <v>157</v>
      </c>
      <c r="AU154" s="215" t="s">
        <v>89</v>
      </c>
      <c r="AY154" s="18" t="s">
        <v>154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8" t="s">
        <v>87</v>
      </c>
      <c r="BK154" s="216">
        <f>ROUND(I154*H154,2)</f>
        <v>0</v>
      </c>
      <c r="BL154" s="18" t="s">
        <v>1623</v>
      </c>
      <c r="BM154" s="215" t="s">
        <v>1989</v>
      </c>
    </row>
    <row r="155" spans="1:65" s="12" customFormat="1" ht="22.9" customHeight="1">
      <c r="B155" s="188"/>
      <c r="C155" s="189"/>
      <c r="D155" s="190" t="s">
        <v>78</v>
      </c>
      <c r="E155" s="202" t="s">
        <v>1990</v>
      </c>
      <c r="F155" s="202" t="s">
        <v>1991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P156</f>
        <v>0</v>
      </c>
      <c r="Q155" s="196"/>
      <c r="R155" s="197">
        <f>R156</f>
        <v>0</v>
      </c>
      <c r="S155" s="196"/>
      <c r="T155" s="198">
        <f>T156</f>
        <v>0</v>
      </c>
      <c r="AR155" s="199" t="s">
        <v>191</v>
      </c>
      <c r="AT155" s="200" t="s">
        <v>78</v>
      </c>
      <c r="AU155" s="200" t="s">
        <v>87</v>
      </c>
      <c r="AY155" s="199" t="s">
        <v>154</v>
      </c>
      <c r="BK155" s="201">
        <f>BK156</f>
        <v>0</v>
      </c>
    </row>
    <row r="156" spans="1:65" s="2" customFormat="1" ht="16.5" customHeight="1">
      <c r="A156" s="35"/>
      <c r="B156" s="36"/>
      <c r="C156" s="204" t="s">
        <v>257</v>
      </c>
      <c r="D156" s="204" t="s">
        <v>157</v>
      </c>
      <c r="E156" s="205" t="s">
        <v>1992</v>
      </c>
      <c r="F156" s="206" t="s">
        <v>1993</v>
      </c>
      <c r="G156" s="207" t="s">
        <v>1812</v>
      </c>
      <c r="H156" s="208">
        <v>1</v>
      </c>
      <c r="I156" s="209"/>
      <c r="J156" s="210">
        <f>ROUND(I156*H156,2)</f>
        <v>0</v>
      </c>
      <c r="K156" s="206" t="s">
        <v>161</v>
      </c>
      <c r="L156" s="40"/>
      <c r="M156" s="211" t="s">
        <v>1</v>
      </c>
      <c r="N156" s="212" t="s">
        <v>44</v>
      </c>
      <c r="O156" s="72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5" t="s">
        <v>1943</v>
      </c>
      <c r="AT156" s="215" t="s">
        <v>157</v>
      </c>
      <c r="AU156" s="215" t="s">
        <v>89</v>
      </c>
      <c r="AY156" s="18" t="s">
        <v>154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8" t="s">
        <v>87</v>
      </c>
      <c r="BK156" s="216">
        <f>ROUND(I156*H156,2)</f>
        <v>0</v>
      </c>
      <c r="BL156" s="18" t="s">
        <v>1943</v>
      </c>
      <c r="BM156" s="215" t="s">
        <v>1994</v>
      </c>
    </row>
    <row r="157" spans="1:65" s="12" customFormat="1" ht="22.9" customHeight="1">
      <c r="B157" s="188"/>
      <c r="C157" s="189"/>
      <c r="D157" s="190" t="s">
        <v>78</v>
      </c>
      <c r="E157" s="202" t="s">
        <v>1995</v>
      </c>
      <c r="F157" s="202" t="s">
        <v>1996</v>
      </c>
      <c r="G157" s="189"/>
      <c r="H157" s="189"/>
      <c r="I157" s="192"/>
      <c r="J157" s="203">
        <f>BK157</f>
        <v>0</v>
      </c>
      <c r="K157" s="189"/>
      <c r="L157" s="194"/>
      <c r="M157" s="195"/>
      <c r="N157" s="196"/>
      <c r="O157" s="196"/>
      <c r="P157" s="197">
        <f>SUM(P158:P163)</f>
        <v>0</v>
      </c>
      <c r="Q157" s="196"/>
      <c r="R157" s="197">
        <f>SUM(R158:R163)</f>
        <v>0</v>
      </c>
      <c r="S157" s="196"/>
      <c r="T157" s="198">
        <f>SUM(T158:T163)</f>
        <v>0</v>
      </c>
      <c r="AR157" s="199" t="s">
        <v>191</v>
      </c>
      <c r="AT157" s="200" t="s">
        <v>78</v>
      </c>
      <c r="AU157" s="200" t="s">
        <v>87</v>
      </c>
      <c r="AY157" s="199" t="s">
        <v>154</v>
      </c>
      <c r="BK157" s="201">
        <f>SUM(BK158:BK163)</f>
        <v>0</v>
      </c>
    </row>
    <row r="158" spans="1:65" s="2" customFormat="1" ht="16.5" customHeight="1">
      <c r="A158" s="35"/>
      <c r="B158" s="36"/>
      <c r="C158" s="204" t="s">
        <v>267</v>
      </c>
      <c r="D158" s="204" t="s">
        <v>157</v>
      </c>
      <c r="E158" s="205" t="s">
        <v>1997</v>
      </c>
      <c r="F158" s="206" t="s">
        <v>1998</v>
      </c>
      <c r="G158" s="207" t="s">
        <v>1812</v>
      </c>
      <c r="H158" s="208">
        <v>1</v>
      </c>
      <c r="I158" s="209"/>
      <c r="J158" s="210">
        <f>ROUND(I158*H158,2)</f>
        <v>0</v>
      </c>
      <c r="K158" s="206" t="s">
        <v>1047</v>
      </c>
      <c r="L158" s="40"/>
      <c r="M158" s="211" t="s">
        <v>1</v>
      </c>
      <c r="N158" s="212" t="s">
        <v>44</v>
      </c>
      <c r="O158" s="72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5" t="s">
        <v>1943</v>
      </c>
      <c r="AT158" s="215" t="s">
        <v>157</v>
      </c>
      <c r="AU158" s="215" t="s">
        <v>89</v>
      </c>
      <c r="AY158" s="18" t="s">
        <v>154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8" t="s">
        <v>87</v>
      </c>
      <c r="BK158" s="216">
        <f>ROUND(I158*H158,2)</f>
        <v>0</v>
      </c>
      <c r="BL158" s="18" t="s">
        <v>1943</v>
      </c>
      <c r="BM158" s="215" t="s">
        <v>1999</v>
      </c>
    </row>
    <row r="159" spans="1:65" s="13" customFormat="1" ht="22.5">
      <c r="B159" s="217"/>
      <c r="C159" s="218"/>
      <c r="D159" s="219" t="s">
        <v>164</v>
      </c>
      <c r="E159" s="220" t="s">
        <v>1</v>
      </c>
      <c r="F159" s="221" t="s">
        <v>2000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164</v>
      </c>
      <c r="AU159" s="227" t="s">
        <v>89</v>
      </c>
      <c r="AV159" s="13" t="s">
        <v>87</v>
      </c>
      <c r="AW159" s="13" t="s">
        <v>34</v>
      </c>
      <c r="AX159" s="13" t="s">
        <v>79</v>
      </c>
      <c r="AY159" s="227" t="s">
        <v>154</v>
      </c>
    </row>
    <row r="160" spans="1:65" s="14" customFormat="1" ht="11.25">
      <c r="B160" s="228"/>
      <c r="C160" s="229"/>
      <c r="D160" s="219" t="s">
        <v>164</v>
      </c>
      <c r="E160" s="230" t="s">
        <v>1</v>
      </c>
      <c r="F160" s="231" t="s">
        <v>87</v>
      </c>
      <c r="G160" s="229"/>
      <c r="H160" s="232">
        <v>1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164</v>
      </c>
      <c r="AU160" s="238" t="s">
        <v>89</v>
      </c>
      <c r="AV160" s="14" t="s">
        <v>89</v>
      </c>
      <c r="AW160" s="14" t="s">
        <v>34</v>
      </c>
      <c r="AX160" s="14" t="s">
        <v>87</v>
      </c>
      <c r="AY160" s="238" t="s">
        <v>154</v>
      </c>
    </row>
    <row r="161" spans="1:65" s="2" customFormat="1" ht="16.5" customHeight="1">
      <c r="A161" s="35"/>
      <c r="B161" s="36"/>
      <c r="C161" s="204" t="s">
        <v>278</v>
      </c>
      <c r="D161" s="204" t="s">
        <v>157</v>
      </c>
      <c r="E161" s="205" t="s">
        <v>2001</v>
      </c>
      <c r="F161" s="206" t="s">
        <v>2002</v>
      </c>
      <c r="G161" s="207" t="s">
        <v>1988</v>
      </c>
      <c r="H161" s="208">
        <v>1</v>
      </c>
      <c r="I161" s="209"/>
      <c r="J161" s="210">
        <f>ROUND(I161*H161,2)</f>
        <v>0</v>
      </c>
      <c r="K161" s="206" t="s">
        <v>161</v>
      </c>
      <c r="L161" s="40"/>
      <c r="M161" s="211" t="s">
        <v>1</v>
      </c>
      <c r="N161" s="212" t="s">
        <v>44</v>
      </c>
      <c r="O161" s="7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5" t="s">
        <v>1943</v>
      </c>
      <c r="AT161" s="215" t="s">
        <v>157</v>
      </c>
      <c r="AU161" s="215" t="s">
        <v>89</v>
      </c>
      <c r="AY161" s="18" t="s">
        <v>154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8" t="s">
        <v>87</v>
      </c>
      <c r="BK161" s="216">
        <f>ROUND(I161*H161,2)</f>
        <v>0</v>
      </c>
      <c r="BL161" s="18" t="s">
        <v>1943</v>
      </c>
      <c r="BM161" s="215" t="s">
        <v>2003</v>
      </c>
    </row>
    <row r="162" spans="1:65" s="13" customFormat="1" ht="11.25">
      <c r="B162" s="217"/>
      <c r="C162" s="218"/>
      <c r="D162" s="219" t="s">
        <v>164</v>
      </c>
      <c r="E162" s="220" t="s">
        <v>1</v>
      </c>
      <c r="F162" s="221" t="s">
        <v>2004</v>
      </c>
      <c r="G162" s="218"/>
      <c r="H162" s="220" t="s">
        <v>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164</v>
      </c>
      <c r="AU162" s="227" t="s">
        <v>89</v>
      </c>
      <c r="AV162" s="13" t="s">
        <v>87</v>
      </c>
      <c r="AW162" s="13" t="s">
        <v>34</v>
      </c>
      <c r="AX162" s="13" t="s">
        <v>79</v>
      </c>
      <c r="AY162" s="227" t="s">
        <v>154</v>
      </c>
    </row>
    <row r="163" spans="1:65" s="14" customFormat="1" ht="11.25">
      <c r="B163" s="228"/>
      <c r="C163" s="229"/>
      <c r="D163" s="219" t="s">
        <v>164</v>
      </c>
      <c r="E163" s="230" t="s">
        <v>1</v>
      </c>
      <c r="F163" s="231" t="s">
        <v>87</v>
      </c>
      <c r="G163" s="229"/>
      <c r="H163" s="232">
        <v>1</v>
      </c>
      <c r="I163" s="233"/>
      <c r="J163" s="229"/>
      <c r="K163" s="229"/>
      <c r="L163" s="234"/>
      <c r="M163" s="276"/>
      <c r="N163" s="277"/>
      <c r="O163" s="277"/>
      <c r="P163" s="277"/>
      <c r="Q163" s="277"/>
      <c r="R163" s="277"/>
      <c r="S163" s="277"/>
      <c r="T163" s="278"/>
      <c r="AT163" s="238" t="s">
        <v>164</v>
      </c>
      <c r="AU163" s="238" t="s">
        <v>89</v>
      </c>
      <c r="AV163" s="14" t="s">
        <v>89</v>
      </c>
      <c r="AW163" s="14" t="s">
        <v>34</v>
      </c>
      <c r="AX163" s="14" t="s">
        <v>87</v>
      </c>
      <c r="AY163" s="238" t="s">
        <v>154</v>
      </c>
    </row>
    <row r="164" spans="1:65" s="2" customFormat="1" ht="6.95" customHeight="1">
      <c r="A164" s="35"/>
      <c r="B164" s="55"/>
      <c r="C164" s="56"/>
      <c r="D164" s="56"/>
      <c r="E164" s="56"/>
      <c r="F164" s="56"/>
      <c r="G164" s="56"/>
      <c r="H164" s="56"/>
      <c r="I164" s="153"/>
      <c r="J164" s="56"/>
      <c r="K164" s="56"/>
      <c r="L164" s="40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algorithmName="SHA-512" hashValue="sVRArWDxyv9gZH+FnB77o10znVgLea8B7xrRZdI8RFqYWUEh19+qsC1DZFxJiEFNj9JQeXn4hMZAmMRUJLOpgA==" saltValue="ZUp1jH3Rxens9nx9Cm6yRE7360c4iblp01nGhXGV0yKc3X4NSrl0w+XyP/0e+2qDDLyk/2ez3o502RdAhNJ81A==" spinCount="100000" sheet="1" objects="1" scenarios="1" formatColumns="0" formatRows="0" autoFilter="0"/>
  <autoFilter ref="C122:K16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 - Stavební část - V1</vt:lpstr>
      <vt:lpstr>B - ZTI</vt:lpstr>
      <vt:lpstr>C - Elektročást - silnoproud</vt:lpstr>
      <vt:lpstr>D - Elektročást - slaboproud</vt:lpstr>
      <vt:lpstr>E - VZT</vt:lpstr>
      <vt:lpstr>F - VRN</vt:lpstr>
      <vt:lpstr>'A - Stavební část - V1'!Názvy_tisku</vt:lpstr>
      <vt:lpstr>'B - ZTI'!Názvy_tisku</vt:lpstr>
      <vt:lpstr>'C - Elektročást - silnoproud'!Názvy_tisku</vt:lpstr>
      <vt:lpstr>'D - Elektročást - slaboproud'!Názvy_tisku</vt:lpstr>
      <vt:lpstr>'E - VZT'!Názvy_tisku</vt:lpstr>
      <vt:lpstr>'F - VRN'!Názvy_tisku</vt:lpstr>
      <vt:lpstr>'Rekapitulace stavby'!Názvy_tisku</vt:lpstr>
      <vt:lpstr>'A - Stavební část - V1'!Oblast_tisku</vt:lpstr>
      <vt:lpstr>'B - ZTI'!Oblast_tisku</vt:lpstr>
      <vt:lpstr>'C - Elektročást - silnoproud'!Oblast_tisku</vt:lpstr>
      <vt:lpstr>'D - Elektročást - slaboproud'!Oblast_tisku</vt:lpstr>
      <vt:lpstr>'E - VZT'!Oblast_tisku</vt:lpstr>
      <vt:lpstr>'F -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cp:lastPrinted>2019-09-04T11:12:54Z</cp:lastPrinted>
  <dcterms:created xsi:type="dcterms:W3CDTF">2019-09-04T10:48:55Z</dcterms:created>
  <dcterms:modified xsi:type="dcterms:W3CDTF">2019-09-04T11:13:03Z</dcterms:modified>
</cp:coreProperties>
</file>